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n5al-igfs\Shares\0130_財務課\01_各課専用\01財務係\財務係財務班\16決算統計\R6決算\15_経営比較分析(1月中旬)\02 回答作成・起案\"/>
    </mc:Choice>
  </mc:AlternateContent>
  <xr:revisionPtr revIDLastSave="0" documentId="13_ncr:1_{D48E892C-94ED-42EA-ABA3-669712DE5869}" xr6:coauthVersionLast="47" xr6:coauthVersionMax="47" xr10:uidLastSave="{00000000-0000-0000-0000-000000000000}"/>
  <workbookProtection workbookAlgorithmName="SHA-512" workbookHashValue="Wzv+70scgY4RW2jXkX4ap/JPEJJkZjDgBM8FSS93cDgip+tBH6ISSuP9WYqN0XWPoQwSIpgI0z/BuSGTuxH8jA==" workbookSaltValue="d9+XhjNd3gcMYpK6IB8JWQ==" workbookSpinCount="100000" lockStructure="1"/>
  <bookViews>
    <workbookView xWindow="20370" yWindow="-120" windowWidth="24240" windowHeight="137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I10" i="4"/>
  <c r="B10" i="4"/>
  <c r="BB8" i="4"/>
  <c r="AT8" i="4"/>
  <c r="AL8"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<sst xmlns="http://schemas.openxmlformats.org/spreadsheetml/2006/main" count="228" uniqueCount="113">
  <si>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</si>
  <si>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</si>
  <si>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</si>
  <si>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</si>
  <si>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</si>
  <si>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</si>
  <si>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</si>
  <si>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</si>
  <si>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</si>
  <si>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</si>
  <si>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</si>
  <si>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</si>
  <si>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</si>
  <si>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</si>
  <si>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</si>
  <si>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</si>
  <si>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</si>
  <si>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</si>
  <si>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</si>
  <si>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</si>
  <si>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</si>
  <si>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</si>
  <si>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</si>
  <si>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</si>
  <si>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</si>
  <si>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</si>
  <si>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</si>
  <si>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</si>
  <si>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</si>
  <si>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</si>
  <si>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</si>
  <si>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</si>
  <si>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</si>
  <si>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</si>
  <si>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</si>
  <si>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</si>
  <si>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</si>
  <si>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</si>
  <si>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</si>
  <si>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</si>
  <si>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</si>
  <si>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</si>
  <si>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</si>
  <si>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</si>
  <si>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</si>
  <si>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</si>
  <si>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</si>
  <si>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</si>
  <si>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</si>
  <si>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</si>
  <si>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</si>
  <si>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</si>
  <si>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</si>
  <si>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</si>
  <si>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</si>
  <si>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</si>
  <si>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</si>
  <si>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</si>
  <si>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</si>
  <si>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</si>
  <si>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</si>
  <si>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</si>
  <si>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</si>
  <si>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</si>
  <si>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</si>
  <si>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</si>
  <si>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</si>
  <si>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</si>
  <si>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</si>
  <si>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</si>
  <si>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</si>
  <si>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</si>
  <si>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</si>
  <si>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</si>
  <si>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</si>
  <si>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</si>
  <si>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</si>
  <si>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</si>
  <si>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</si>
  <si>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</si>
  <si>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</si>
  <si>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</si>
  <si>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</si>
  <si>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</si>
  <si>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</si>
  <si>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</si>
  <si>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</si>
  <si>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</si>
  <si>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</si>
  <si>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</si>
  <si>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</si>
  <si>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</si>
  <si>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</si>
  <si>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仙台市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</si>
  <si>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</si>
  <si>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</si>
  <si>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</si>
  <si>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</si>
  <si>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</si>
  <si>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</si>
  <si>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</si>
  <si>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</si>
  <si>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</si>
  <si>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</si>
  <si>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</si>
  <si>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</si>
  <si>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</si>
  <si>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</si>
  <si>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</si>
  <si>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</si>
  <si>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健全性・効率性につきましては，コロナ禍以降、有収水量が減少傾向であるものの、給水収益は微増で推移していることや、企業債の償還が進んでいることなどにより、各比率は平均を上回る水準を維持していますが、今後は、給水人口が減少局面を迎えることで、有収水量の減少傾向はさらに強まり、給水収益が減少していくとともに、昨今の労務資材単価の高騰による人件費や経費の増加に加え、管路更新等の進捗に伴って減価償却費の増加傾向が続くことから、経営状況は厳しい局面を迎えます。引き続き水需要に合わせた施設の再構築を進めていくとともに、アセットマネジメントによるライフサイクルコストの縮減に取り組み、持続可能な経営を維持していく必要があります。</t>
    <phoneticPr fontId="4"/>
  </si>
  <si>
    <t>①償却資産の大半を配水管等の構築物が占めており，管路の経年化などに伴い上昇傾向にあり，平均値を上回っていますが，各種施設の適切なメンテナンスによる機能保持に努めています。
②平均値より僅かに高い水準となっており，近年は上昇傾向にあることから，計画的かつ効率的な更新に取り組む必要があります。
③平均値より高い水準となっておりますが，管路経年化率が上昇傾向にあることから，引き続き基本計画（令和2年度～令和11年度）に基づき，段階的な管路更新のペースアップに取り組んでまいります。</t>
    <phoneticPr fontId="4"/>
  </si>
  <si>
    <t>①有収水量が減少傾向であるものの、世帯数の増に伴う基本料金の増により、給水収益は微増となる一方、修繕費など経費や雑支出等の減により費用が抑えられ、前年度より上昇しました。
現状では単年度収支で黒字を維持できていますが、給水人口が減少局面を迎えることで、有収水量の減少傾向はさらに強まり、給水収益が減少するとともに、労務資材単価の高騰による人件費や経費の増、管路更新等の進捗に伴う減価償却費の増が見込まれ、収支への影響が懸念されます。
②該当なし
③100％を大きく上回る水準を維持しており，一年以内の支払いに対して十分な現金等を保有しています。
④比較的近年まで拡張事業を実施していたため、企業債残高が多いことから平均値より高い水準となっていますが、コロナ禍以降の給水収益は微増で推移する一方、企業債の償還が進んでいることにより、比率は減少してきています。
今後は、更新需要に伴う建設改良事業の増により企業債の借入増が見込まれます。
⑤コロナ禍以降、有収水量が減少傾向であるものの、世帯数の増に伴う基本料金の増により、給水収益は微増で推移していることで、100％以上を維持できています。
⑥給水人口密度が低いことに加え、宮城県仙南・仙塩広域水道からの受水に係る費用が高いことなどにより、平均値より高い水準となっていますが、同広域水道の料金改定に伴い前年度より減少しました。
⑦自己水源の浄水場の設備更新等に伴い、宮城県仙南・仙塩広域水道の受水を増やしているため、施設利用率が微減で推移していますが、適切な施設規模に取り組んできたことにより、平均値より高い水準となっています。
⑧令和3年度は地震に伴う漏水等により一時的に低い状況となりましたが、漏水防止の取組みや漏水履歴も踏まえた計画的な管路更新を進めていることにより、令和4年度以降は平均値より高い水準となっています。</t>
    <rPh sb="218" eb="220">
      <t>ガイトウ</t>
    </rPh>
    <rPh sb="588" eb="590">
      <t>ジコ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</si>
</sst>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0.77</c:v>
                </c:pt>
                <c:pt idx="1">
                  <c:v>0.72</c:v>
                </c:pt>
                <c:pt idx="2">
                  <c:v>0.88</c:v>
                </c:pt>
                <c:pt idx="3">
                  <c:v>0.73</c:v>
                </c:pt>
                <c:pt idx="4">
                  <c:v>0.96</c:v>
                </c:pt>
              </c:numCache>
            </c:numRef>
          </c:val>
          <c:extLst>
            <c:ext xmlns:c16="http://schemas.microsoft.com/office/drawing/2014/chart" uri="{C3380CC4-5D6E-409C-BE32-E72D297353CC}">
              <c16:uniqueId val="{00000000-E5FF-4FE7-9178-BDBDAAAD3F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E5FF-4FE7-9178-BDBDAAAD3F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81.89</c:v>
                </c:pt>
                <c:pt idx="1">
                  <c:v>81.739999999999995</c:v>
                </c:pt>
                <c:pt idx="2">
                  <c:v>80.959999999999994</c:v>
                </c:pt>
                <c:pt idx="3">
                  <c:v>80.569999999999993</c:v>
                </c:pt>
                <c:pt idx="4">
                  <c:v>80.36</c:v>
                </c:pt>
              </c:numCache>
            </c:numRef>
          </c:val>
          <c:extLst>
            <c:ext xmlns:c16="http://schemas.microsoft.com/office/drawing/2014/chart" uri="{C3380CC4-5D6E-409C-BE32-E72D297353CC}">
              <c16:uniqueId val="{00000000-4199-4D32-88EE-5AC77ECD55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4199-4D32-88EE-5AC77ECD55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94.38</c:v>
                </c:pt>
                <c:pt idx="1">
                  <c:v>93.95</c:v>
                </c:pt>
                <c:pt idx="2">
                  <c:v>94.12</c:v>
                </c:pt>
                <c:pt idx="3">
                  <c:v>94.11</c:v>
                </c:pt>
                <c:pt idx="4">
                  <c:v>94.2</c:v>
                </c:pt>
              </c:numCache>
            </c:numRef>
          </c:val>
          <c:extLst>
            <c:ext xmlns:c16="http://schemas.microsoft.com/office/drawing/2014/chart" uri="{C3380CC4-5D6E-409C-BE32-E72D297353CC}">
              <c16:uniqueId val="{00000000-7A95-4AEE-A5DA-B040C708C2B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7A95-4AEE-A5DA-B040C708C2B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111.86</c:v>
                </c:pt>
                <c:pt idx="1">
                  <c:v>118.85</c:v>
                </c:pt>
                <c:pt idx="2">
                  <c:v>117.27</c:v>
                </c:pt>
                <c:pt idx="3">
                  <c:v>117.9</c:v>
                </c:pt>
                <c:pt idx="4">
                  <c:v>119.15</c:v>
                </c:pt>
              </c:numCache>
            </c:numRef>
          </c:val>
          <c:extLst>
            <c:ext xmlns:c16="http://schemas.microsoft.com/office/drawing/2014/chart" uri="{C3380CC4-5D6E-409C-BE32-E72D297353CC}">
              <c16:uniqueId val="{00000000-C869-4E5D-94BD-91D49C13FF8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C869-4E5D-94BD-91D49C13FF8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53.95</c:v>
                </c:pt>
                <c:pt idx="1">
                  <c:v>54.67</c:v>
                </c:pt>
                <c:pt idx="2">
                  <c:v>55.2</c:v>
                </c:pt>
                <c:pt idx="3">
                  <c:v>55.92</c:v>
                </c:pt>
                <c:pt idx="4">
                  <c:v>55.98</c:v>
                </c:pt>
              </c:numCache>
            </c:numRef>
          </c:val>
          <c:extLst>
            <c:ext xmlns:c16="http://schemas.microsoft.com/office/drawing/2014/chart" uri="{C3380CC4-5D6E-409C-BE32-E72D297353CC}">
              <c16:uniqueId val="{00000000-E28C-49A4-9C17-58C967F0C25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E28C-49A4-9C17-58C967F0C25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24.35</c:v>
                </c:pt>
                <c:pt idx="1">
                  <c:v>25.71</c:v>
                </c:pt>
                <c:pt idx="2">
                  <c:v>28.02</c:v>
                </c:pt>
                <c:pt idx="3">
                  <c:v>30.32</c:v>
                </c:pt>
                <c:pt idx="4">
                  <c:v>31.38</c:v>
                </c:pt>
              </c:numCache>
            </c:numRef>
          </c:val>
          <c:extLst>
            <c:ext xmlns:c16="http://schemas.microsoft.com/office/drawing/2014/chart" uri="{C3380CC4-5D6E-409C-BE32-E72D297353CC}">
              <c16:uniqueId val="{00000000-0BCF-4C56-98AF-C3203EA45C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0BCF-4C56-98AF-C3203EA45C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5B-4AEA-9D5D-0DE42A7962D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5B-4AEA-9D5D-0DE42A7962D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182.62</c:v>
                </c:pt>
                <c:pt idx="1">
                  <c:v>199.15</c:v>
                </c:pt>
                <c:pt idx="2">
                  <c:v>189.8</c:v>
                </c:pt>
                <c:pt idx="3">
                  <c:v>191.84</c:v>
                </c:pt>
                <c:pt idx="4">
                  <c:v>180.91</c:v>
                </c:pt>
              </c:numCache>
            </c:numRef>
          </c:val>
          <c:extLst>
            <c:ext xmlns:c16="http://schemas.microsoft.com/office/drawing/2014/chart" uri="{C3380CC4-5D6E-409C-BE32-E72D297353CC}">
              <c16:uniqueId val="{00000000-BA62-483D-89FA-F182C6E1525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BA62-483D-89FA-F182C6E1525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265.67</c:v>
                </c:pt>
                <c:pt idx="1">
                  <c:v>240.55</c:v>
                </c:pt>
                <c:pt idx="2">
                  <c:v>229.85</c:v>
                </c:pt>
                <c:pt idx="3">
                  <c:v>219.85</c:v>
                </c:pt>
                <c:pt idx="4">
                  <c:v>213.6</c:v>
                </c:pt>
              </c:numCache>
            </c:numRef>
          </c:val>
          <c:extLst>
            <c:ext xmlns:c16="http://schemas.microsoft.com/office/drawing/2014/chart" uri="{C3380CC4-5D6E-409C-BE32-E72D297353CC}">
              <c16:uniqueId val="{00000000-8E09-40C8-B8B0-0837786EDF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8E09-40C8-B8B0-0837786EDF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101.19</c:v>
                </c:pt>
                <c:pt idx="1">
                  <c:v>107.96</c:v>
                </c:pt>
                <c:pt idx="2">
                  <c:v>105.92</c:v>
                </c:pt>
                <c:pt idx="3">
                  <c:v>106.24</c:v>
                </c:pt>
                <c:pt idx="4">
                  <c:v>107.32</c:v>
                </c:pt>
              </c:numCache>
            </c:numRef>
          </c:val>
          <c:extLst>
            <c:ext xmlns:c16="http://schemas.microsoft.com/office/drawing/2014/chart" uri="{C3380CC4-5D6E-409C-BE32-E72D297353CC}">
              <c16:uniqueId val="{00000000-3060-4E8F-B2EA-B32A83C0339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3060-4E8F-B2EA-B32A83C0339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193.63</c:v>
                </c:pt>
                <c:pt idx="1">
                  <c:v>190.78</c:v>
                </c:pt>
                <c:pt idx="2">
                  <c:v>196.05</c:v>
                </c:pt>
                <c:pt idx="3">
                  <c:v>196.17</c:v>
                </c:pt>
                <c:pt idx="4">
                  <c:v>194.77</c:v>
                </c:pt>
              </c:numCache>
            </c:numRef>
          </c:val>
          <c:extLst>
            <c:ext xmlns:c16="http://schemas.microsoft.com/office/drawing/2014/chart" uri="{C3380CC4-5D6E-409C-BE32-E72D297353CC}">
              <c16:uniqueId val="{00000000-4C9F-468B-9CC8-1BCDEBB719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4C9F-468B-9CC8-1BCDEBB719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0" zoomScale="85" zoomScaleNormal="85" workbookViewId="0">
      <selection activeCell="BF34" sqref="BF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仙台市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1064142</v>
      </c>
      <c r="AM8" s="44"/>
      <c r="AN8" s="44"/>
      <c r="AO8" s="44"/>
      <c r="AP8" s="44"/>
      <c r="AQ8" s="44"/>
      <c r="AR8" s="44"/>
      <c r="AS8" s="44"/>
      <c r="AT8" s="45">
        <f>データ!$S$6</f>
        <v>786.35</v>
      </c>
      <c r="AU8" s="46"/>
      <c r="AV8" s="46"/>
      <c r="AW8" s="46"/>
      <c r="AX8" s="46"/>
      <c r="AY8" s="46"/>
      <c r="AZ8" s="46"/>
      <c r="BA8" s="46"/>
      <c r="BB8" s="47">
        <f>データ!$T$6</f>
        <v>1353.27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71.52</v>
      </c>
      <c r="J10" s="46"/>
      <c r="K10" s="46"/>
      <c r="L10" s="46"/>
      <c r="M10" s="46"/>
      <c r="N10" s="46"/>
      <c r="O10" s="80"/>
      <c r="P10" s="47">
        <f>データ!$P$6</f>
        <v>99.74</v>
      </c>
      <c r="Q10" s="47"/>
      <c r="R10" s="47"/>
      <c r="S10" s="47"/>
      <c r="T10" s="47"/>
      <c r="U10" s="47"/>
      <c r="V10" s="47"/>
      <c r="W10" s="44">
        <f>データ!$Q$6</f>
        <v>3553</v>
      </c>
      <c r="X10" s="44"/>
      <c r="Y10" s="44"/>
      <c r="Z10" s="44"/>
      <c r="AA10" s="44"/>
      <c r="AB10" s="44"/>
      <c r="AC10" s="44"/>
      <c r="AD10" s="2"/>
      <c r="AE10" s="2"/>
      <c r="AF10" s="2"/>
      <c r="AG10" s="2"/>
      <c r="AH10" s="2"/>
      <c r="AI10" s="2"/>
      <c r="AJ10" s="2"/>
      <c r="AK10" s="2"/>
      <c r="AL10" s="44">
        <f>データ!$U$6</f>
        <v>1060363</v>
      </c>
      <c r="AM10" s="44"/>
      <c r="AN10" s="44"/>
      <c r="AO10" s="44"/>
      <c r="AP10" s="44"/>
      <c r="AQ10" s="44"/>
      <c r="AR10" s="44"/>
      <c r="AS10" s="44"/>
      <c r="AT10" s="45">
        <f>データ!$V$6</f>
        <v>360.87</v>
      </c>
      <c r="AU10" s="46"/>
      <c r="AV10" s="46"/>
      <c r="AW10" s="46"/>
      <c r="AX10" s="46"/>
      <c r="AY10" s="46"/>
      <c r="AZ10" s="46"/>
      <c r="BA10" s="46"/>
      <c r="BB10" s="47">
        <f>データ!$W$6</f>
        <v>2938.35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PnZfuzQ+s+qlTE9GStHXXD5SGeTRC6PcVYVu/+frXlCiQ+Mo1Ts5ENIy4b/hzF1fEXyRwBTaJYwsGPHVAI1bw==" saltValue="1YoLxVNFy9hg5vcSJ2943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41009</v>
      </c>
      <c r="D6" s="20">
        <f t="shared" si="3"/>
        <v>46</v>
      </c>
      <c r="E6" s="20">
        <f t="shared" si="3"/>
        <v>1</v>
      </c>
      <c r="F6" s="20">
        <f t="shared" si="3"/>
        <v>0</v>
      </c>
      <c r="G6" s="20">
        <f t="shared" si="3"/>
        <v>1</v>
      </c>
      <c r="H6" s="20" t="str">
        <f t="shared" si="3"/>
        <v>宮城県　仙台市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71.52</v>
      </c>
      <c r="P6" s="21">
        <f t="shared" si="3"/>
        <v>99.74</v>
      </c>
      <c r="Q6" s="21">
        <f t="shared" si="3"/>
        <v>3553</v>
      </c>
      <c r="R6" s="21">
        <f t="shared" si="3"/>
        <v>1064142</v>
      </c>
      <c r="S6" s="21">
        <f t="shared" si="3"/>
        <v>786.35</v>
      </c>
      <c r="T6" s="21">
        <f t="shared" si="3"/>
        <v>1353.27</v>
      </c>
      <c r="U6" s="21">
        <f t="shared" si="3"/>
        <v>1060363</v>
      </c>
      <c r="V6" s="21">
        <f t="shared" si="3"/>
        <v>360.87</v>
      </c>
      <c r="W6" s="21">
        <f t="shared" si="3"/>
        <v>2938.35</v>
      </c>
      <c r="X6" s="22">
        <f>IF(X7="",NA(),X7)</f>
        <v>111.86</v>
      </c>
      <c r="Y6" s="22">
        <f t="shared" ref="Y6:AG6" si="4">IF(Y7="",NA(),Y7)</f>
        <v>118.85</v>
      </c>
      <c r="Z6" s="22">
        <f t="shared" si="4"/>
        <v>117.27</v>
      </c>
      <c r="AA6" s="22">
        <f t="shared" si="4"/>
        <v>117.9</v>
      </c>
      <c r="AB6" s="22">
        <f t="shared" si="4"/>
        <v>119.15</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182.62</v>
      </c>
      <c r="AU6" s="22">
        <f t="shared" ref="AU6:BC6" si="6">IF(AU7="",NA(),AU7)</f>
        <v>199.15</v>
      </c>
      <c r="AV6" s="22">
        <f t="shared" si="6"/>
        <v>189.8</v>
      </c>
      <c r="AW6" s="22">
        <f t="shared" si="6"/>
        <v>191.84</v>
      </c>
      <c r="AX6" s="22">
        <f t="shared" si="6"/>
        <v>180.91</v>
      </c>
      <c r="AY6" s="22">
        <f t="shared" si="6"/>
        <v>170.76</v>
      </c>
      <c r="AZ6" s="22">
        <f t="shared" si="6"/>
        <v>169.11</v>
      </c>
      <c r="BA6" s="22">
        <f t="shared" si="6"/>
        <v>157.01</v>
      </c>
      <c r="BB6" s="22">
        <f t="shared" si="6"/>
        <v>147.65</v>
      </c>
      <c r="BC6" s="22">
        <f t="shared" si="6"/>
        <v>150.03</v>
      </c>
      <c r="BD6" s="21" t="str">
        <f>IF(BD7="","",IF(BD7="-","【-】","【"&amp;SUBSTITUTE(TEXT(BD7,"#,##0.00"),"-","△")&amp;"】"))</f>
        <v>【239.69】</v>
      </c>
      <c r="BE6" s="22">
        <f>IF(BE7="",NA(),BE7)</f>
        <v>265.67</v>
      </c>
      <c r="BF6" s="22">
        <f t="shared" ref="BF6:BN6" si="7">IF(BF7="",NA(),BF7)</f>
        <v>240.55</v>
      </c>
      <c r="BG6" s="22">
        <f t="shared" si="7"/>
        <v>229.85</v>
      </c>
      <c r="BH6" s="22">
        <f t="shared" si="7"/>
        <v>219.85</v>
      </c>
      <c r="BI6" s="22">
        <f t="shared" si="7"/>
        <v>213.6</v>
      </c>
      <c r="BJ6" s="22">
        <f t="shared" si="7"/>
        <v>200.12</v>
      </c>
      <c r="BK6" s="22">
        <f t="shared" si="7"/>
        <v>194.42</v>
      </c>
      <c r="BL6" s="22">
        <f t="shared" si="7"/>
        <v>195.5</v>
      </c>
      <c r="BM6" s="22">
        <f t="shared" si="7"/>
        <v>195.64</v>
      </c>
      <c r="BN6" s="22">
        <f t="shared" si="7"/>
        <v>199.14</v>
      </c>
      <c r="BO6" s="21" t="str">
        <f>IF(BO7="","",IF(BO7="-","【-】","【"&amp;SUBSTITUTE(TEXT(BO7,"#,##0.00"),"-","△")&amp;"】"))</f>
        <v>【264.86】</v>
      </c>
      <c r="BP6" s="22">
        <f>IF(BP7="",NA(),BP7)</f>
        <v>101.19</v>
      </c>
      <c r="BQ6" s="22">
        <f t="shared" ref="BQ6:BY6" si="8">IF(BQ7="",NA(),BQ7)</f>
        <v>107.96</v>
      </c>
      <c r="BR6" s="22">
        <f t="shared" si="8"/>
        <v>105.92</v>
      </c>
      <c r="BS6" s="22">
        <f t="shared" si="8"/>
        <v>106.24</v>
      </c>
      <c r="BT6" s="22">
        <f t="shared" si="8"/>
        <v>107.32</v>
      </c>
      <c r="BU6" s="22">
        <f t="shared" si="8"/>
        <v>98.26</v>
      </c>
      <c r="BV6" s="22">
        <f t="shared" si="8"/>
        <v>100.4</v>
      </c>
      <c r="BW6" s="22">
        <f t="shared" si="8"/>
        <v>96.51</v>
      </c>
      <c r="BX6" s="22">
        <f t="shared" si="8"/>
        <v>95.29</v>
      </c>
      <c r="BY6" s="22">
        <f t="shared" si="8"/>
        <v>95.27</v>
      </c>
      <c r="BZ6" s="21" t="str">
        <f>IF(BZ7="","",IF(BZ7="-","【-】","【"&amp;SUBSTITUTE(TEXT(BZ7,"#,##0.00"),"-","△")&amp;"】"))</f>
        <v>【97.59】</v>
      </c>
      <c r="CA6" s="22">
        <f>IF(CA7="",NA(),CA7)</f>
        <v>193.63</v>
      </c>
      <c r="CB6" s="22">
        <f t="shared" ref="CB6:CJ6" si="9">IF(CB7="",NA(),CB7)</f>
        <v>190.78</v>
      </c>
      <c r="CC6" s="22">
        <f t="shared" si="9"/>
        <v>196.05</v>
      </c>
      <c r="CD6" s="22">
        <f t="shared" si="9"/>
        <v>196.17</v>
      </c>
      <c r="CE6" s="22">
        <f t="shared" si="9"/>
        <v>194.77</v>
      </c>
      <c r="CF6" s="22">
        <f t="shared" si="9"/>
        <v>172.33</v>
      </c>
      <c r="CG6" s="22">
        <f t="shared" si="9"/>
        <v>172.8</v>
      </c>
      <c r="CH6" s="22">
        <f t="shared" si="9"/>
        <v>180.94</v>
      </c>
      <c r="CI6" s="22">
        <f t="shared" si="9"/>
        <v>186.56</v>
      </c>
      <c r="CJ6" s="22">
        <f t="shared" si="9"/>
        <v>189.6</v>
      </c>
      <c r="CK6" s="21" t="str">
        <f>IF(CK7="","",IF(CK7="-","【-】","【"&amp;SUBSTITUTE(TEXT(CK7,"#,##0.00"),"-","△")&amp;"】"))</f>
        <v>【181.66】</v>
      </c>
      <c r="CL6" s="22">
        <f>IF(CL7="",NA(),CL7)</f>
        <v>81.89</v>
      </c>
      <c r="CM6" s="22">
        <f t="shared" ref="CM6:CU6" si="10">IF(CM7="",NA(),CM7)</f>
        <v>81.739999999999995</v>
      </c>
      <c r="CN6" s="22">
        <f t="shared" si="10"/>
        <v>80.959999999999994</v>
      </c>
      <c r="CO6" s="22">
        <f t="shared" si="10"/>
        <v>80.569999999999993</v>
      </c>
      <c r="CP6" s="22">
        <f t="shared" si="10"/>
        <v>80.36</v>
      </c>
      <c r="CQ6" s="22">
        <f t="shared" si="10"/>
        <v>59.37</v>
      </c>
      <c r="CR6" s="22">
        <f t="shared" si="10"/>
        <v>58.84</v>
      </c>
      <c r="CS6" s="22">
        <f t="shared" si="10"/>
        <v>58.91</v>
      </c>
      <c r="CT6" s="22">
        <f t="shared" si="10"/>
        <v>58.89</v>
      </c>
      <c r="CU6" s="22">
        <f t="shared" si="10"/>
        <v>59.38</v>
      </c>
      <c r="CV6" s="21" t="str">
        <f>IF(CV7="","",IF(CV7="-","【-】","【"&amp;SUBSTITUTE(TEXT(CV7,"#,##0.00"),"-","△")&amp;"】"))</f>
        <v>【60.21】</v>
      </c>
      <c r="CW6" s="22">
        <f>IF(CW7="",NA(),CW7)</f>
        <v>94.38</v>
      </c>
      <c r="CX6" s="22">
        <f t="shared" ref="CX6:DF6" si="11">IF(CX7="",NA(),CX7)</f>
        <v>93.95</v>
      </c>
      <c r="CY6" s="22">
        <f t="shared" si="11"/>
        <v>94.12</v>
      </c>
      <c r="CZ6" s="22">
        <f t="shared" si="11"/>
        <v>94.11</v>
      </c>
      <c r="DA6" s="22">
        <f t="shared" si="11"/>
        <v>94.2</v>
      </c>
      <c r="DB6" s="22">
        <f t="shared" si="11"/>
        <v>93.68</v>
      </c>
      <c r="DC6" s="22">
        <f t="shared" si="11"/>
        <v>94.13</v>
      </c>
      <c r="DD6" s="22">
        <f t="shared" si="11"/>
        <v>93.84</v>
      </c>
      <c r="DE6" s="22">
        <f t="shared" si="11"/>
        <v>93.56</v>
      </c>
      <c r="DF6" s="22">
        <f t="shared" si="11"/>
        <v>93.7</v>
      </c>
      <c r="DG6" s="21" t="str">
        <f>IF(DG7="","",IF(DG7="-","【-】","【"&amp;SUBSTITUTE(TEXT(DG7,"#,##0.00"),"-","△")&amp;"】"))</f>
        <v>【89.21】</v>
      </c>
      <c r="DH6" s="22">
        <f>IF(DH7="",NA(),DH7)</f>
        <v>53.95</v>
      </c>
      <c r="DI6" s="22">
        <f t="shared" ref="DI6:DQ6" si="12">IF(DI7="",NA(),DI7)</f>
        <v>54.67</v>
      </c>
      <c r="DJ6" s="22">
        <f t="shared" si="12"/>
        <v>55.2</v>
      </c>
      <c r="DK6" s="22">
        <f t="shared" si="12"/>
        <v>55.92</v>
      </c>
      <c r="DL6" s="22">
        <f t="shared" si="12"/>
        <v>55.98</v>
      </c>
      <c r="DM6" s="22">
        <f t="shared" si="12"/>
        <v>50.32</v>
      </c>
      <c r="DN6" s="22">
        <f t="shared" si="12"/>
        <v>50.93</v>
      </c>
      <c r="DO6" s="22">
        <f t="shared" si="12"/>
        <v>51.24</v>
      </c>
      <c r="DP6" s="22">
        <f t="shared" si="12"/>
        <v>51.59</v>
      </c>
      <c r="DQ6" s="22">
        <f t="shared" si="12"/>
        <v>51.71</v>
      </c>
      <c r="DR6" s="21" t="str">
        <f>IF(DR7="","",IF(DR7="-","【-】","【"&amp;SUBSTITUTE(TEXT(DR7,"#,##0.00"),"-","△")&amp;"】"))</f>
        <v>【52.41】</v>
      </c>
      <c r="DS6" s="22">
        <f>IF(DS7="",NA(),DS7)</f>
        <v>24.35</v>
      </c>
      <c r="DT6" s="22">
        <f t="shared" ref="DT6:EB6" si="13">IF(DT7="",NA(),DT7)</f>
        <v>25.71</v>
      </c>
      <c r="DU6" s="22">
        <f t="shared" si="13"/>
        <v>28.02</v>
      </c>
      <c r="DV6" s="22">
        <f t="shared" si="13"/>
        <v>30.32</v>
      </c>
      <c r="DW6" s="22">
        <f t="shared" si="13"/>
        <v>31.38</v>
      </c>
      <c r="DX6" s="22">
        <f t="shared" si="13"/>
        <v>24.26</v>
      </c>
      <c r="DY6" s="22">
        <f t="shared" si="13"/>
        <v>25.55</v>
      </c>
      <c r="DZ6" s="22">
        <f t="shared" si="13"/>
        <v>26.73</v>
      </c>
      <c r="EA6" s="22">
        <f t="shared" si="13"/>
        <v>28.09</v>
      </c>
      <c r="EB6" s="22">
        <f t="shared" si="13"/>
        <v>29.51</v>
      </c>
      <c r="EC6" s="21" t="str">
        <f>IF(EC7="","",IF(EC7="-","【-】","【"&amp;SUBSTITUTE(TEXT(EC7,"#,##0.00"),"-","△")&amp;"】"))</f>
        <v>【26.78】</v>
      </c>
      <c r="ED6" s="22">
        <f>IF(ED7="",NA(),ED7)</f>
        <v>0.77</v>
      </c>
      <c r="EE6" s="22">
        <f t="shared" ref="EE6:EM6" si="14">IF(EE7="",NA(),EE7)</f>
        <v>0.72</v>
      </c>
      <c r="EF6" s="22">
        <f t="shared" si="14"/>
        <v>0.88</v>
      </c>
      <c r="EG6" s="22">
        <f t="shared" si="14"/>
        <v>0.73</v>
      </c>
      <c r="EH6" s="22">
        <f t="shared" si="14"/>
        <v>0.96</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41009</v>
      </c>
      <c r="D7" s="24">
        <v>46</v>
      </c>
      <c r="E7" s="24">
        <v>1</v>
      </c>
      <c r="F7" s="24">
        <v>0</v>
      </c>
      <c r="G7" s="24">
        <v>1</v>
      </c>
      <c r="H7" s="24" t="s">
        <v>93</v>
      </c>
      <c r="I7" s="24" t="s">
        <v>94</v>
      </c>
      <c r="J7" s="24" t="s">
        <v>95</v>
      </c>
      <c r="K7" s="24" t="s">
        <v>96</v>
      </c>
      <c r="L7" s="24" t="s">
        <v>97</v>
      </c>
      <c r="M7" s="24" t="s">
        <v>98</v>
      </c>
      <c r="N7" s="25" t="s">
        <v>99</v>
      </c>
      <c r="O7" s="25">
        <v>71.52</v>
      </c>
      <c r="P7" s="25">
        <v>99.74</v>
      </c>
      <c r="Q7" s="25">
        <v>3553</v>
      </c>
      <c r="R7" s="25">
        <v>1064142</v>
      </c>
      <c r="S7" s="25">
        <v>786.35</v>
      </c>
      <c r="T7" s="25">
        <v>1353.27</v>
      </c>
      <c r="U7" s="25">
        <v>1060363</v>
      </c>
      <c r="V7" s="25">
        <v>360.87</v>
      </c>
      <c r="W7" s="25">
        <v>2938.35</v>
      </c>
      <c r="X7" s="25">
        <v>111.86</v>
      </c>
      <c r="Y7" s="25">
        <v>118.85</v>
      </c>
      <c r="Z7" s="25">
        <v>117.27</v>
      </c>
      <c r="AA7" s="25">
        <v>117.9</v>
      </c>
      <c r="AB7" s="25">
        <v>119.15</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182.62</v>
      </c>
      <c r="AU7" s="25">
        <v>199.15</v>
      </c>
      <c r="AV7" s="25">
        <v>189.8</v>
      </c>
      <c r="AW7" s="25">
        <v>191.84</v>
      </c>
      <c r="AX7" s="25">
        <v>180.91</v>
      </c>
      <c r="AY7" s="25">
        <v>170.76</v>
      </c>
      <c r="AZ7" s="25">
        <v>169.11</v>
      </c>
      <c r="BA7" s="25">
        <v>157.01</v>
      </c>
      <c r="BB7" s="25">
        <v>147.65</v>
      </c>
      <c r="BC7" s="25">
        <v>150.03</v>
      </c>
      <c r="BD7" s="25">
        <v>239.69</v>
      </c>
      <c r="BE7" s="25">
        <v>265.67</v>
      </c>
      <c r="BF7" s="25">
        <v>240.55</v>
      </c>
      <c r="BG7" s="25">
        <v>229.85</v>
      </c>
      <c r="BH7" s="25">
        <v>219.85</v>
      </c>
      <c r="BI7" s="25">
        <v>213.6</v>
      </c>
      <c r="BJ7" s="25">
        <v>200.12</v>
      </c>
      <c r="BK7" s="25">
        <v>194.42</v>
      </c>
      <c r="BL7" s="25">
        <v>195.5</v>
      </c>
      <c r="BM7" s="25">
        <v>195.64</v>
      </c>
      <c r="BN7" s="25">
        <v>199.14</v>
      </c>
      <c r="BO7" s="25">
        <v>264.86</v>
      </c>
      <c r="BP7" s="25">
        <v>101.19</v>
      </c>
      <c r="BQ7" s="25">
        <v>107.96</v>
      </c>
      <c r="BR7" s="25">
        <v>105.92</v>
      </c>
      <c r="BS7" s="25">
        <v>106.24</v>
      </c>
      <c r="BT7" s="25">
        <v>107.32</v>
      </c>
      <c r="BU7" s="25">
        <v>98.26</v>
      </c>
      <c r="BV7" s="25">
        <v>100.4</v>
      </c>
      <c r="BW7" s="25">
        <v>96.51</v>
      </c>
      <c r="BX7" s="25">
        <v>95.29</v>
      </c>
      <c r="BY7" s="25">
        <v>95.27</v>
      </c>
      <c r="BZ7" s="25">
        <v>97.59</v>
      </c>
      <c r="CA7" s="25">
        <v>193.63</v>
      </c>
      <c r="CB7" s="25">
        <v>190.78</v>
      </c>
      <c r="CC7" s="25">
        <v>196.05</v>
      </c>
      <c r="CD7" s="25">
        <v>196.17</v>
      </c>
      <c r="CE7" s="25">
        <v>194.77</v>
      </c>
      <c r="CF7" s="25">
        <v>172.33</v>
      </c>
      <c r="CG7" s="25">
        <v>172.8</v>
      </c>
      <c r="CH7" s="25">
        <v>180.94</v>
      </c>
      <c r="CI7" s="25">
        <v>186.56</v>
      </c>
      <c r="CJ7" s="25">
        <v>189.6</v>
      </c>
      <c r="CK7" s="25">
        <v>181.66</v>
      </c>
      <c r="CL7" s="25">
        <v>81.89</v>
      </c>
      <c r="CM7" s="25">
        <v>81.739999999999995</v>
      </c>
      <c r="CN7" s="25">
        <v>80.959999999999994</v>
      </c>
      <c r="CO7" s="25">
        <v>80.569999999999993</v>
      </c>
      <c r="CP7" s="25">
        <v>80.36</v>
      </c>
      <c r="CQ7" s="25">
        <v>59.37</v>
      </c>
      <c r="CR7" s="25">
        <v>58.84</v>
      </c>
      <c r="CS7" s="25">
        <v>58.91</v>
      </c>
      <c r="CT7" s="25">
        <v>58.89</v>
      </c>
      <c r="CU7" s="25">
        <v>59.38</v>
      </c>
      <c r="CV7" s="25">
        <v>60.21</v>
      </c>
      <c r="CW7" s="25">
        <v>94.38</v>
      </c>
      <c r="CX7" s="25">
        <v>93.95</v>
      </c>
      <c r="CY7" s="25">
        <v>94.12</v>
      </c>
      <c r="CZ7" s="25">
        <v>94.11</v>
      </c>
      <c r="DA7" s="25">
        <v>94.2</v>
      </c>
      <c r="DB7" s="25">
        <v>93.68</v>
      </c>
      <c r="DC7" s="25">
        <v>94.13</v>
      </c>
      <c r="DD7" s="25">
        <v>93.84</v>
      </c>
      <c r="DE7" s="25">
        <v>93.56</v>
      </c>
      <c r="DF7" s="25">
        <v>93.7</v>
      </c>
      <c r="DG7" s="25">
        <v>89.21</v>
      </c>
      <c r="DH7" s="25">
        <v>53.95</v>
      </c>
      <c r="DI7" s="25">
        <v>54.67</v>
      </c>
      <c r="DJ7" s="25">
        <v>55.2</v>
      </c>
      <c r="DK7" s="25">
        <v>55.92</v>
      </c>
      <c r="DL7" s="25">
        <v>55.98</v>
      </c>
      <c r="DM7" s="25">
        <v>50.32</v>
      </c>
      <c r="DN7" s="25">
        <v>50.93</v>
      </c>
      <c r="DO7" s="25">
        <v>51.24</v>
      </c>
      <c r="DP7" s="25">
        <v>51.59</v>
      </c>
      <c r="DQ7" s="25">
        <v>51.71</v>
      </c>
      <c r="DR7" s="25">
        <v>52.41</v>
      </c>
      <c r="DS7" s="25">
        <v>24.35</v>
      </c>
      <c r="DT7" s="25">
        <v>25.71</v>
      </c>
      <c r="DU7" s="25">
        <v>28.02</v>
      </c>
      <c r="DV7" s="25">
        <v>30.32</v>
      </c>
      <c r="DW7" s="25">
        <v>31.38</v>
      </c>
      <c r="DX7" s="25">
        <v>24.26</v>
      </c>
      <c r="DY7" s="25">
        <v>25.55</v>
      </c>
      <c r="DZ7" s="25">
        <v>26.73</v>
      </c>
      <c r="EA7" s="25">
        <v>28.09</v>
      </c>
      <c r="EB7" s="25">
        <v>29.51</v>
      </c>
      <c r="EC7" s="25">
        <v>26.78</v>
      </c>
      <c r="ED7" s="25">
        <v>0.77</v>
      </c>
      <c r="EE7" s="25">
        <v>0.72</v>
      </c>
      <c r="EF7" s="25">
        <v>0.88</v>
      </c>
      <c r="EG7" s="25">
        <v>0.73</v>
      </c>
      <c r="EH7" s="25">
        <v>0.96</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DBEB0F6-BEDA-44D8-96F8-F96271E068E7}"/>
</file>

<file path=customXml/itemProps2.xml><?xml version="1.0" encoding="utf-8"?>
<ds:datastoreItem xmlns:ds="http://schemas.openxmlformats.org/officeDocument/2006/customXml" ds:itemID="{227FA7BE-76D2-4CA1-87BD-819670C7366A}"/>
</file>

<file path=customXml/itemProps3.xml><?xml version="1.0" encoding="utf-8"?>
<ds:datastoreItem xmlns:ds="http://schemas.openxmlformats.org/officeDocument/2006/customXml" ds:itemID="{A9B9B013-8587-442E-A9EC-2C62D7F2205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2026-01-22T09:56:52Z</cp:lastPrinted>
  <dcterms:created xsi:type="dcterms:W3CDTF">2025-12-12T09:11:16Z</dcterms:created>
  <dcterms:modified xsi:type="dcterms:W3CDTF">2026-02-02T00:22:43Z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