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組織用\建設局下水道経営部経営企画課\20 財務係\◇（２）決算業務\①決算調整業務\決算統計\R6\11_経営分析表の分析等について\02_回答データ\"/>
    </mc:Choice>
  </mc:AlternateContent>
  <xr:revisionPtr revIDLastSave="0" documentId="13_ncr:1_{A92744EA-BFF0-4D62-996A-7C7796A62798}" xr6:coauthVersionLast="47" xr6:coauthVersionMax="47" xr10:uidLastSave="{00000000-0000-0000-0000-000000000000}"/>
  <workbookProtection workbookAlgorithmName="SHA-512" workbookHashValue="KZhJGAJ3aZqE5dFCKOdQWchlkZ1rwGogCQcynKCb2XbI18MfTIn1cTacrcm5R+UKD/c7VUguUcxpqS7rvFORUA==" workbookSaltValue="Cwgtp9FNvugVKgFQG/UONw=="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<sst xmlns="http://schemas.openxmlformats.org/spreadsheetml/2006/main" count="231" uniqueCount="116">
  <si>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</si>
  <si>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</si>
  <si>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</si>
  <si>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</si>
  <si>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</si>
  <si>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</si>
  <si>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</si>
  <si>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</si>
  <si>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</si>
  <si>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</si>
  <si>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</si>
  <si>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</si>
  <si>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</si>
  <si>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</si>
  <si>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</si>
  <si>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</si>
  <si>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</si>
  <si>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</si>
  <si>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</si>
  <si>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</si>
  <si>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</si>
  <si>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</si>
  <si>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</si>
  <si>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</si>
  <si>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</si>
  <si>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</si>
  <si>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</si>
  <si>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</si>
  <si>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</si>
  <si>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</si>
  <si>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</si>
  <si>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</si>
  <si>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</si>
  <si>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</si>
  <si>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</si>
  <si>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</si>
  <si>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</si>
  <si>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</si>
  <si>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</si>
  <si>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</si>
  <si>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</si>
  <si>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</si>
  <si>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</si>
  <si>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</si>
  <si>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</si>
  <si>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</si>
  <si>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</si>
  <si>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</si>
  <si>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</si>
  <si>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</si>
  <si>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</si>
  <si>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</si>
  <si>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</si>
  <si>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</si>
  <si>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</si>
  <si>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</si>
  <si>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</si>
  <si>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</si>
  <si>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</si>
  <si>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</si>
  <si>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</si>
  <si>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</si>
  <si>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</si>
  <si>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</si>
  <si>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</si>
  <si>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</si>
  <si>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</si>
  <si>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</si>
  <si>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</si>
  <si>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</si>
  <si>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</si>
  <si>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</si>
  <si>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</si>
  <si>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</si>
  <si>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</si>
  <si>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</si>
  <si>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</si>
  <si>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</si>
  <si>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</si>
  <si>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</si>
  <si>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</si>
  <si>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</si>
  <si>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</si>
  <si>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</si>
  <si>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</si>
  <si>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</si>
  <si>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</si>
  <si>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</si>
  <si>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</si>
  <si>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</si>
  <si>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</si>
  <si>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</si>
  <si>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</si>
  <si>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</si>
  <si>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</si>
  <si>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</si>
  <si>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</si>
  <si>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</si>
  <si>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</si>
  <si>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</si>
  <si>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</si>
  <si>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</si>
  <si>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</si>
  <si>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</si>
  <si>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</si>
  <si>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</si>
  <si>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</si>
  <si>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</si>
  <si>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</si>
  <si>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</si>
  <si>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</si>
  <si>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</si>
  <si>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</si>
  <si>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「経常収支比率」、「経費回収率」は100%以上で推移し、累積欠損金も生じていないことや、「汚水処理原価」も類似団体平均より低い水準であることから、安定的な経営状況にあると言えます。
　「流動比率」は100%を下回っていますが、経営状況は黒字であり、企業債償還の財源も確保できていることから、支払能力に問題はありません。
　また、「企業債残高対事業規模比率」は、類似団体平均を上回っていますが、資本費平準化債等を活用し、企業債の着実な償還を進めてまいります
　この他、「施設利用率」は類似団体平均よりも高率で推移しております。</t>
    <phoneticPr fontId="4"/>
  </si>
  <si>
    <t>　「有形固定資産減価償却率」は類似団体平均を下回っているものの、「管渠老朽化率」は類似団体平均と同等であり、「管渠改善率」は類似団体平均を下回っています。今後の更新需要を見据えて、老朽管の目標改築延長を大幅に増やし、老朽管の改築を進めてまいります。</t>
    <phoneticPr fontId="4"/>
  </si>
  <si>
    <t>　本市下水道事業は安定的な経営状況となっておりますが、将来的な人口減少等により使用料収入など経営資源が減少していく一方、下水道施設の老朽化対策などにかかる費用が増加していくことから、経営環境はより一層厳しい状況になることが見込まれます。
　そのため、将来を見据えて、個別訪問などによる水洗化率の向上や誤接続調査などの不明水対策による有収率の向上、施設の長寿命化によるライフサイクルコストの低減など、収入の確保・費用の低減に取り組み、安定的・効率的な経営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</si>
</sst>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0.25</c:v>
                </c:pt>
                <c:pt idx="1">
                  <c:v>0.22</c:v>
                </c:pt>
                <c:pt idx="2">
                  <c:v>0.18</c:v>
                </c:pt>
                <c:pt idx="3">
                  <c:v>0.21</c:v>
                </c:pt>
                <c:pt idx="4">
                  <c:v>0.15</c:v>
                </c:pt>
              </c:numCache>
            </c:numRef>
          </c:val>
          <c:extLst>
            <c:ext xmlns:c16="http://schemas.microsoft.com/office/drawing/2014/chart" uri="{C3380CC4-5D6E-409C-BE32-E72D297353CC}">
              <c16:uniqueId val="{00000000-62DC-4A65-B943-1BFC87F175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62DC-4A65-B943-1BFC87F175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63.8</c:v>
                </c:pt>
                <c:pt idx="1">
                  <c:v>70.78</c:v>
                </c:pt>
                <c:pt idx="2">
                  <c:v>70.33</c:v>
                </c:pt>
                <c:pt idx="3">
                  <c:v>68.989999999999995</c:v>
                </c:pt>
                <c:pt idx="4">
                  <c:v>68.16</c:v>
                </c:pt>
              </c:numCache>
            </c:numRef>
          </c:val>
          <c:extLst>
            <c:ext xmlns:c16="http://schemas.microsoft.com/office/drawing/2014/chart" uri="{C3380CC4-5D6E-409C-BE32-E72D297353CC}">
              <c16:uniqueId val="{00000000-57CC-431B-A1EC-5E124FC406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57CC-431B-A1EC-5E124FC406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99.69</c:v>
                </c:pt>
                <c:pt idx="1">
                  <c:v>99.67</c:v>
                </c:pt>
                <c:pt idx="2">
                  <c:v>99.72</c:v>
                </c:pt>
                <c:pt idx="3">
                  <c:v>99.73</c:v>
                </c:pt>
                <c:pt idx="4">
                  <c:v>99.68</c:v>
                </c:pt>
              </c:numCache>
            </c:numRef>
          </c:val>
          <c:extLst>
            <c:ext xmlns:c16="http://schemas.microsoft.com/office/drawing/2014/chart" uri="{C3380CC4-5D6E-409C-BE32-E72D297353CC}">
              <c16:uniqueId val="{00000000-6333-41AE-B70E-B2A18BF745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6333-41AE-B70E-B2A18BF745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107.55</c:v>
                </c:pt>
                <c:pt idx="1">
                  <c:v>110.53</c:v>
                </c:pt>
                <c:pt idx="2">
                  <c:v>108.83</c:v>
                </c:pt>
                <c:pt idx="3">
                  <c:v>109.56</c:v>
                </c:pt>
                <c:pt idx="4">
                  <c:v>107.16</c:v>
                </c:pt>
              </c:numCache>
            </c:numRef>
          </c:val>
          <c:extLst>
            <c:ext xmlns:c16="http://schemas.microsoft.com/office/drawing/2014/chart" uri="{C3380CC4-5D6E-409C-BE32-E72D297353CC}">
              <c16:uniqueId val="{00000000-942F-4009-AB0C-643ECB6DD5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942F-4009-AB0C-643ECB6DD5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43.29</c:v>
                </c:pt>
                <c:pt idx="1">
                  <c:v>44.18</c:v>
                </c:pt>
                <c:pt idx="2">
                  <c:v>45.83</c:v>
                </c:pt>
                <c:pt idx="3">
                  <c:v>47.12</c:v>
                </c:pt>
                <c:pt idx="4">
                  <c:v>47.82</c:v>
                </c:pt>
              </c:numCache>
            </c:numRef>
          </c:val>
          <c:extLst>
            <c:ext xmlns:c16="http://schemas.microsoft.com/office/drawing/2014/chart" uri="{C3380CC4-5D6E-409C-BE32-E72D297353CC}">
              <c16:uniqueId val="{00000000-88B4-4AA1-B324-DEF63238C4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88B4-4AA1-B324-DEF63238C4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9.92</c:v>
                </c:pt>
                <c:pt idx="1">
                  <c:v>12.46</c:v>
                </c:pt>
                <c:pt idx="2">
                  <c:v>15.45</c:v>
                </c:pt>
                <c:pt idx="3">
                  <c:v>16.3</c:v>
                </c:pt>
                <c:pt idx="4">
                  <c:v>17.440000000000001</c:v>
                </c:pt>
              </c:numCache>
            </c:numRef>
          </c:val>
          <c:extLst>
            <c:ext xmlns:c16="http://schemas.microsoft.com/office/drawing/2014/chart" uri="{C3380CC4-5D6E-409C-BE32-E72D297353CC}">
              <c16:uniqueId val="{00000000-F224-44D5-A337-5FB11B51AC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F224-44D5-A337-5FB11B51AC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23-4D8B-95E6-D3B94147B7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5D23-4D8B-95E6-D3B94147B7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59.22</c:v>
                </c:pt>
                <c:pt idx="1">
                  <c:v>56.93</c:v>
                </c:pt>
                <c:pt idx="2">
                  <c:v>34.869999999999997</c:v>
                </c:pt>
                <c:pt idx="3">
                  <c:v>53.84</c:v>
                </c:pt>
                <c:pt idx="4">
                  <c:v>60.83</c:v>
                </c:pt>
              </c:numCache>
            </c:numRef>
          </c:val>
          <c:extLst>
            <c:ext xmlns:c16="http://schemas.microsoft.com/office/drawing/2014/chart" uri="{C3380CC4-5D6E-409C-BE32-E72D297353CC}">
              <c16:uniqueId val="{00000000-AE72-4AFB-B882-9B5CAD99C1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AE72-4AFB-B882-9B5CAD99C1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663.15</c:v>
                </c:pt>
                <c:pt idx="1">
                  <c:v>609.77</c:v>
                </c:pt>
                <c:pt idx="2">
                  <c:v>591.38</c:v>
                </c:pt>
                <c:pt idx="3">
                  <c:v>594.19000000000005</c:v>
                </c:pt>
                <c:pt idx="4">
                  <c:v>614.99</c:v>
                </c:pt>
              </c:numCache>
            </c:numRef>
          </c:val>
          <c:extLst>
            <c:ext xmlns:c16="http://schemas.microsoft.com/office/drawing/2014/chart" uri="{C3380CC4-5D6E-409C-BE32-E72D297353CC}">
              <c16:uniqueId val="{00000000-A077-4095-B50F-E59A3E0B7B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A077-4095-B50F-E59A3E0B7B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115.87</c:v>
                </c:pt>
                <c:pt idx="1">
                  <c:v>122.57</c:v>
                </c:pt>
                <c:pt idx="2">
                  <c:v>117.68</c:v>
                </c:pt>
                <c:pt idx="3">
                  <c:v>119.4</c:v>
                </c:pt>
                <c:pt idx="4">
                  <c:v>113.65</c:v>
                </c:pt>
              </c:numCache>
            </c:numRef>
          </c:val>
          <c:extLst>
            <c:ext xmlns:c16="http://schemas.microsoft.com/office/drawing/2014/chart" uri="{C3380CC4-5D6E-409C-BE32-E72D297353CC}">
              <c16:uniqueId val="{00000000-A1B6-4AF5-B570-AC0CFD285B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A1B6-4AF5-B570-AC0CFD285B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115.7</c:v>
                </c:pt>
                <c:pt idx="1">
                  <c:v>116.1</c:v>
                </c:pt>
                <c:pt idx="2">
                  <c:v>122.49</c:v>
                </c:pt>
                <c:pt idx="3">
                  <c:v>121.8</c:v>
                </c:pt>
                <c:pt idx="4">
                  <c:v>128.19999999999999</c:v>
                </c:pt>
              </c:numCache>
            </c:numRef>
          </c:val>
          <c:extLst>
            <c:ext xmlns:c16="http://schemas.microsoft.com/office/drawing/2014/chart" uri="{C3380CC4-5D6E-409C-BE32-E72D297353CC}">
              <c16:uniqueId val="{00000000-3C7C-464E-85A2-EA4D6AFD91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3C7C-464E-85A2-EA4D6AFD91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宮城県　仙台市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政令市等</v>
      </c>
      <c r="X8" s="34"/>
      <c r="Y8" s="34"/>
      <c r="Z8" s="34"/>
      <c r="AA8" s="34"/>
      <c r="AB8" s="34"/>
      <c r="AC8" s="34"/>
      <c r="AD8" s="35" t="str">
        <f>データ!$M$6</f>
        <v>非設置</v>
      </c>
      <c r="AE8" s="35"/>
      <c r="AF8" s="35"/>
      <c r="AG8" s="35"/>
      <c r="AH8" s="35"/>
      <c r="AI8" s="35"/>
      <c r="AJ8" s="35"/>
      <c r="AK8" s="3"/>
      <c r="AL8" s="36">
        <f>データ!S6</f>
        <v>1064142</v>
      </c>
      <c r="AM8" s="36"/>
      <c r="AN8" s="36"/>
      <c r="AO8" s="36"/>
      <c r="AP8" s="36"/>
      <c r="AQ8" s="36"/>
      <c r="AR8" s="36"/>
      <c r="AS8" s="36"/>
      <c r="AT8" s="37">
        <f>データ!T6</f>
        <v>786.35</v>
      </c>
      <c r="AU8" s="37"/>
      <c r="AV8" s="37"/>
      <c r="AW8" s="37"/>
      <c r="AX8" s="37"/>
      <c r="AY8" s="37"/>
      <c r="AZ8" s="37"/>
      <c r="BA8" s="37"/>
      <c r="BB8" s="37">
        <f>データ!U6</f>
        <v>1353.27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71.02</v>
      </c>
      <c r="J10" s="37"/>
      <c r="K10" s="37"/>
      <c r="L10" s="37"/>
      <c r="M10" s="37"/>
      <c r="N10" s="37"/>
      <c r="O10" s="37"/>
      <c r="P10" s="37">
        <f>データ!P6</f>
        <v>98.59</v>
      </c>
      <c r="Q10" s="37"/>
      <c r="R10" s="37"/>
      <c r="S10" s="37"/>
      <c r="T10" s="37"/>
      <c r="U10" s="37"/>
      <c r="V10" s="37"/>
      <c r="W10" s="37">
        <f>データ!Q6</f>
        <v>86.13</v>
      </c>
      <c r="X10" s="37"/>
      <c r="Y10" s="37"/>
      <c r="Z10" s="37"/>
      <c r="AA10" s="37"/>
      <c r="AB10" s="37"/>
      <c r="AC10" s="37"/>
      <c r="AD10" s="36">
        <f>データ!R6</f>
        <v>1917</v>
      </c>
      <c r="AE10" s="36"/>
      <c r="AF10" s="36"/>
      <c r="AG10" s="36"/>
      <c r="AH10" s="36"/>
      <c r="AI10" s="36"/>
      <c r="AJ10" s="36"/>
      <c r="AK10" s="2"/>
      <c r="AL10" s="36">
        <f>データ!V6</f>
        <v>1045029</v>
      </c>
      <c r="AM10" s="36"/>
      <c r="AN10" s="36"/>
      <c r="AO10" s="36"/>
      <c r="AP10" s="36"/>
      <c r="AQ10" s="36"/>
      <c r="AR10" s="36"/>
      <c r="AS10" s="36"/>
      <c r="AT10" s="37">
        <f>データ!W6</f>
        <v>172.51</v>
      </c>
      <c r="AU10" s="37"/>
      <c r="AV10" s="37"/>
      <c r="AW10" s="37"/>
      <c r="AX10" s="37"/>
      <c r="AY10" s="37"/>
      <c r="AZ10" s="37"/>
      <c r="BA10" s="37"/>
      <c r="BB10" s="37">
        <f>データ!X6</f>
        <v>6057.79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e+fh6RFFUeSr6bW1NteSsYxsLQOHoSuxjju99Nf/sVgipPMdCk8CU5t7Wbo3DiENEOUyp6lVcnOpalpavzL/g==" saltValue="Vxjx3huGBIo52MNX0BM41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41009</v>
      </c>
      <c r="D6" s="19">
        <f t="shared" si="3"/>
        <v>46</v>
      </c>
      <c r="E6" s="19">
        <f t="shared" si="3"/>
        <v>17</v>
      </c>
      <c r="F6" s="19">
        <f t="shared" si="3"/>
        <v>1</v>
      </c>
      <c r="G6" s="19">
        <f t="shared" si="3"/>
        <v>0</v>
      </c>
      <c r="H6" s="19" t="str">
        <f t="shared" si="3"/>
        <v>宮城県　仙台市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71.02</v>
      </c>
      <c r="P6" s="20">
        <f t="shared" si="3"/>
        <v>98.59</v>
      </c>
      <c r="Q6" s="20">
        <f t="shared" si="3"/>
        <v>86.13</v>
      </c>
      <c r="R6" s="20">
        <f t="shared" si="3"/>
        <v>1917</v>
      </c>
      <c r="S6" s="20">
        <f t="shared" si="3"/>
        <v>1064142</v>
      </c>
      <c r="T6" s="20">
        <f t="shared" si="3"/>
        <v>786.35</v>
      </c>
      <c r="U6" s="20">
        <f t="shared" si="3"/>
        <v>1353.27</v>
      </c>
      <c r="V6" s="20">
        <f t="shared" si="3"/>
        <v>1045029</v>
      </c>
      <c r="W6" s="20">
        <f t="shared" si="3"/>
        <v>172.51</v>
      </c>
      <c r="X6" s="20">
        <f t="shared" si="3"/>
        <v>6057.79</v>
      </c>
      <c r="Y6" s="21">
        <f>IF(Y7="",NA(),Y7)</f>
        <v>107.55</v>
      </c>
      <c r="Z6" s="21">
        <f t="shared" ref="Z6:AH6" si="4">IF(Z7="",NA(),Z7)</f>
        <v>110.53</v>
      </c>
      <c r="AA6" s="21">
        <f t="shared" si="4"/>
        <v>108.83</v>
      </c>
      <c r="AB6" s="21">
        <f t="shared" si="4"/>
        <v>109.56</v>
      </c>
      <c r="AC6" s="21">
        <f t="shared" si="4"/>
        <v>107.16</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59.22</v>
      </c>
      <c r="AV6" s="21">
        <f t="shared" ref="AV6:BD6" si="6">IF(AV7="",NA(),AV7)</f>
        <v>56.93</v>
      </c>
      <c r="AW6" s="21">
        <f t="shared" si="6"/>
        <v>34.869999999999997</v>
      </c>
      <c r="AX6" s="21">
        <f t="shared" si="6"/>
        <v>53.84</v>
      </c>
      <c r="AY6" s="21">
        <f t="shared" si="6"/>
        <v>60.83</v>
      </c>
      <c r="AZ6" s="21">
        <f t="shared" si="6"/>
        <v>71.39</v>
      </c>
      <c r="BA6" s="21">
        <f t="shared" si="6"/>
        <v>74.09</v>
      </c>
      <c r="BB6" s="21">
        <f t="shared" si="6"/>
        <v>71.900000000000006</v>
      </c>
      <c r="BC6" s="21">
        <f t="shared" si="6"/>
        <v>73.75</v>
      </c>
      <c r="BD6" s="21">
        <f t="shared" si="6"/>
        <v>77.47</v>
      </c>
      <c r="BE6" s="20" t="str">
        <f>IF(BE7="","",IF(BE7="-","【-】","【"&amp;SUBSTITUTE(TEXT(BE7,"#,##0.00"),"-","△")&amp;"】"))</f>
        <v>【82.75】</v>
      </c>
      <c r="BF6" s="21">
        <f>IF(BF7="",NA(),BF7)</f>
        <v>663.15</v>
      </c>
      <c r="BG6" s="21">
        <f t="shared" ref="BG6:BO6" si="7">IF(BG7="",NA(),BG7)</f>
        <v>609.77</v>
      </c>
      <c r="BH6" s="21">
        <f t="shared" si="7"/>
        <v>591.38</v>
      </c>
      <c r="BI6" s="21">
        <f t="shared" si="7"/>
        <v>594.19000000000005</v>
      </c>
      <c r="BJ6" s="21">
        <f t="shared" si="7"/>
        <v>614.99</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115.87</v>
      </c>
      <c r="BR6" s="21">
        <f t="shared" ref="BR6:BZ6" si="8">IF(BR7="",NA(),BR7)</f>
        <v>122.57</v>
      </c>
      <c r="BS6" s="21">
        <f t="shared" si="8"/>
        <v>117.68</v>
      </c>
      <c r="BT6" s="21">
        <f t="shared" si="8"/>
        <v>119.4</v>
      </c>
      <c r="BU6" s="21">
        <f t="shared" si="8"/>
        <v>113.65</v>
      </c>
      <c r="BV6" s="21">
        <f t="shared" si="8"/>
        <v>105.67</v>
      </c>
      <c r="BW6" s="21">
        <f t="shared" si="8"/>
        <v>105.37</v>
      </c>
      <c r="BX6" s="21">
        <f t="shared" si="8"/>
        <v>99.93</v>
      </c>
      <c r="BY6" s="21">
        <f t="shared" si="8"/>
        <v>100.14</v>
      </c>
      <c r="BZ6" s="21">
        <f t="shared" si="8"/>
        <v>100.02</v>
      </c>
      <c r="CA6" s="20" t="str">
        <f>IF(CA7="","",IF(CA7="-","【-】","【"&amp;SUBSTITUTE(TEXT(CA7,"#,##0.00"),"-","△")&amp;"】"))</f>
        <v>【97.94】</v>
      </c>
      <c r="CB6" s="21">
        <f>IF(CB7="",NA(),CB7)</f>
        <v>115.7</v>
      </c>
      <c r="CC6" s="21">
        <f t="shared" ref="CC6:CK6" si="9">IF(CC7="",NA(),CC7)</f>
        <v>116.1</v>
      </c>
      <c r="CD6" s="21">
        <f t="shared" si="9"/>
        <v>122.49</v>
      </c>
      <c r="CE6" s="21">
        <f t="shared" si="9"/>
        <v>121.8</v>
      </c>
      <c r="CF6" s="21">
        <f t="shared" si="9"/>
        <v>128.19999999999999</v>
      </c>
      <c r="CG6" s="21">
        <f t="shared" si="9"/>
        <v>118.72</v>
      </c>
      <c r="CH6" s="21">
        <f t="shared" si="9"/>
        <v>120.5</v>
      </c>
      <c r="CI6" s="21">
        <f t="shared" si="9"/>
        <v>127.3</v>
      </c>
      <c r="CJ6" s="21">
        <f t="shared" si="9"/>
        <v>126.99</v>
      </c>
      <c r="CK6" s="21">
        <f t="shared" si="9"/>
        <v>130.54</v>
      </c>
      <c r="CL6" s="20" t="str">
        <f>IF(CL7="","",IF(CL7="-","【-】","【"&amp;SUBSTITUTE(TEXT(CL7,"#,##0.00"),"-","△")&amp;"】"))</f>
        <v>【140.98】</v>
      </c>
      <c r="CM6" s="21">
        <f>IF(CM7="",NA(),CM7)</f>
        <v>63.8</v>
      </c>
      <c r="CN6" s="21">
        <f t="shared" ref="CN6:CV6" si="10">IF(CN7="",NA(),CN7)</f>
        <v>70.78</v>
      </c>
      <c r="CO6" s="21">
        <f t="shared" si="10"/>
        <v>70.33</v>
      </c>
      <c r="CP6" s="21">
        <f t="shared" si="10"/>
        <v>68.989999999999995</v>
      </c>
      <c r="CQ6" s="21">
        <f t="shared" si="10"/>
        <v>68.16</v>
      </c>
      <c r="CR6" s="21">
        <f t="shared" si="10"/>
        <v>58.16</v>
      </c>
      <c r="CS6" s="21">
        <f t="shared" si="10"/>
        <v>58.91</v>
      </c>
      <c r="CT6" s="21">
        <f t="shared" si="10"/>
        <v>58.31</v>
      </c>
      <c r="CU6" s="21">
        <f t="shared" si="10"/>
        <v>57.8</v>
      </c>
      <c r="CV6" s="21">
        <f t="shared" si="10"/>
        <v>59.34</v>
      </c>
      <c r="CW6" s="20" t="str">
        <f>IF(CW7="","",IF(CW7="-","【-】","【"&amp;SUBSTITUTE(TEXT(CW7,"#,##0.00"),"-","△")&amp;"】"))</f>
        <v>【60.13】</v>
      </c>
      <c r="CX6" s="21">
        <f>IF(CX7="",NA(),CX7)</f>
        <v>99.69</v>
      </c>
      <c r="CY6" s="21">
        <f t="shared" ref="CY6:DG6" si="11">IF(CY7="",NA(),CY7)</f>
        <v>99.67</v>
      </c>
      <c r="CZ6" s="21">
        <f t="shared" si="11"/>
        <v>99.72</v>
      </c>
      <c r="DA6" s="21">
        <f t="shared" si="11"/>
        <v>99.73</v>
      </c>
      <c r="DB6" s="21">
        <f t="shared" si="11"/>
        <v>99.68</v>
      </c>
      <c r="DC6" s="21">
        <f t="shared" si="11"/>
        <v>99.1</v>
      </c>
      <c r="DD6" s="21">
        <f t="shared" si="11"/>
        <v>99.16</v>
      </c>
      <c r="DE6" s="21">
        <f t="shared" si="11"/>
        <v>99.21</v>
      </c>
      <c r="DF6" s="21">
        <f t="shared" si="11"/>
        <v>99.25</v>
      </c>
      <c r="DG6" s="21">
        <f t="shared" si="11"/>
        <v>99.29</v>
      </c>
      <c r="DH6" s="20" t="str">
        <f>IF(DH7="","",IF(DH7="-","【-】","【"&amp;SUBSTITUTE(TEXT(DH7,"#,##0.00"),"-","△")&amp;"】"))</f>
        <v>【96.00】</v>
      </c>
      <c r="DI6" s="21">
        <f>IF(DI7="",NA(),DI7)</f>
        <v>43.29</v>
      </c>
      <c r="DJ6" s="21">
        <f t="shared" ref="DJ6:DR6" si="12">IF(DJ7="",NA(),DJ7)</f>
        <v>44.18</v>
      </c>
      <c r="DK6" s="21">
        <f t="shared" si="12"/>
        <v>45.83</v>
      </c>
      <c r="DL6" s="21">
        <f t="shared" si="12"/>
        <v>47.12</v>
      </c>
      <c r="DM6" s="21">
        <f t="shared" si="12"/>
        <v>47.82</v>
      </c>
      <c r="DN6" s="21">
        <f t="shared" si="12"/>
        <v>49.35</v>
      </c>
      <c r="DO6" s="21">
        <f t="shared" si="12"/>
        <v>50.38</v>
      </c>
      <c r="DP6" s="21">
        <f t="shared" si="12"/>
        <v>51.54</v>
      </c>
      <c r="DQ6" s="21">
        <f t="shared" si="12"/>
        <v>52.5</v>
      </c>
      <c r="DR6" s="21">
        <f t="shared" si="12"/>
        <v>53.36</v>
      </c>
      <c r="DS6" s="20" t="str">
        <f>IF(DS7="","",IF(DS7="-","【-】","【"&amp;SUBSTITUTE(TEXT(DS7,"#,##0.00"),"-","△")&amp;"】"))</f>
        <v>【42.20】</v>
      </c>
      <c r="DT6" s="21">
        <f>IF(DT7="",NA(),DT7)</f>
        <v>9.92</v>
      </c>
      <c r="DU6" s="21">
        <f t="shared" ref="DU6:EC6" si="13">IF(DU7="",NA(),DU7)</f>
        <v>12.46</v>
      </c>
      <c r="DV6" s="21">
        <f t="shared" si="13"/>
        <v>15.45</v>
      </c>
      <c r="DW6" s="21">
        <f t="shared" si="13"/>
        <v>16.3</v>
      </c>
      <c r="DX6" s="21">
        <f t="shared" si="13"/>
        <v>17.440000000000001</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0.25</v>
      </c>
      <c r="EF6" s="21">
        <f t="shared" ref="EF6:EN6" si="14">IF(EF7="",NA(),EF7)</f>
        <v>0.22</v>
      </c>
      <c r="EG6" s="21">
        <f t="shared" si="14"/>
        <v>0.18</v>
      </c>
      <c r="EH6" s="21">
        <f t="shared" si="14"/>
        <v>0.21</v>
      </c>
      <c r="EI6" s="21">
        <f t="shared" si="14"/>
        <v>0.15</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41009</v>
      </c>
      <c r="D7" s="23">
        <v>46</v>
      </c>
      <c r="E7" s="23">
        <v>17</v>
      </c>
      <c r="F7" s="23">
        <v>1</v>
      </c>
      <c r="G7" s="23">
        <v>0</v>
      </c>
      <c r="H7" s="23" t="s">
        <v>96</v>
      </c>
      <c r="I7" s="23" t="s">
        <v>97</v>
      </c>
      <c r="J7" s="23" t="s">
        <v>98</v>
      </c>
      <c r="K7" s="23" t="s">
        <v>99</v>
      </c>
      <c r="L7" s="23" t="s">
        <v>100</v>
      </c>
      <c r="M7" s="23" t="s">
        <v>101</v>
      </c>
      <c r="N7" s="24" t="s">
        <v>102</v>
      </c>
      <c r="O7" s="24">
        <v>71.02</v>
      </c>
      <c r="P7" s="24">
        <v>98.59</v>
      </c>
      <c r="Q7" s="24">
        <v>86.13</v>
      </c>
      <c r="R7" s="24">
        <v>1917</v>
      </c>
      <c r="S7" s="24">
        <v>1064142</v>
      </c>
      <c r="T7" s="24">
        <v>786.35</v>
      </c>
      <c r="U7" s="24">
        <v>1353.27</v>
      </c>
      <c r="V7" s="24">
        <v>1045029</v>
      </c>
      <c r="W7" s="24">
        <v>172.51</v>
      </c>
      <c r="X7" s="24">
        <v>6057.79</v>
      </c>
      <c r="Y7" s="24">
        <v>107.55</v>
      </c>
      <c r="Z7" s="24">
        <v>110.53</v>
      </c>
      <c r="AA7" s="24">
        <v>108.83</v>
      </c>
      <c r="AB7" s="24">
        <v>109.56</v>
      </c>
      <c r="AC7" s="24">
        <v>107.16</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59.22</v>
      </c>
      <c r="AV7" s="24">
        <v>56.93</v>
      </c>
      <c r="AW7" s="24">
        <v>34.869999999999997</v>
      </c>
      <c r="AX7" s="24">
        <v>53.84</v>
      </c>
      <c r="AY7" s="24">
        <v>60.83</v>
      </c>
      <c r="AZ7" s="24">
        <v>71.39</v>
      </c>
      <c r="BA7" s="24">
        <v>74.09</v>
      </c>
      <c r="BB7" s="24">
        <v>71.900000000000006</v>
      </c>
      <c r="BC7" s="24">
        <v>73.75</v>
      </c>
      <c r="BD7" s="24">
        <v>77.47</v>
      </c>
      <c r="BE7" s="24">
        <v>82.75</v>
      </c>
      <c r="BF7" s="24">
        <v>663.15</v>
      </c>
      <c r="BG7" s="24">
        <v>609.77</v>
      </c>
      <c r="BH7" s="24">
        <v>591.38</v>
      </c>
      <c r="BI7" s="24">
        <v>594.19000000000005</v>
      </c>
      <c r="BJ7" s="24">
        <v>614.99</v>
      </c>
      <c r="BK7" s="24">
        <v>551.04</v>
      </c>
      <c r="BL7" s="24">
        <v>523.58000000000004</v>
      </c>
      <c r="BM7" s="24">
        <v>508.99</v>
      </c>
      <c r="BN7" s="24">
        <v>497.17</v>
      </c>
      <c r="BO7" s="24">
        <v>479.62</v>
      </c>
      <c r="BP7" s="24">
        <v>602.55999999999995</v>
      </c>
      <c r="BQ7" s="24">
        <v>115.87</v>
      </c>
      <c r="BR7" s="24">
        <v>122.57</v>
      </c>
      <c r="BS7" s="24">
        <v>117.68</v>
      </c>
      <c r="BT7" s="24">
        <v>119.4</v>
      </c>
      <c r="BU7" s="24">
        <v>113.65</v>
      </c>
      <c r="BV7" s="24">
        <v>105.67</v>
      </c>
      <c r="BW7" s="24">
        <v>105.37</v>
      </c>
      <c r="BX7" s="24">
        <v>99.93</v>
      </c>
      <c r="BY7" s="24">
        <v>100.14</v>
      </c>
      <c r="BZ7" s="24">
        <v>100.02</v>
      </c>
      <c r="CA7" s="24">
        <v>97.94</v>
      </c>
      <c r="CB7" s="24">
        <v>115.7</v>
      </c>
      <c r="CC7" s="24">
        <v>116.1</v>
      </c>
      <c r="CD7" s="24">
        <v>122.49</v>
      </c>
      <c r="CE7" s="24">
        <v>121.8</v>
      </c>
      <c r="CF7" s="24">
        <v>128.19999999999999</v>
      </c>
      <c r="CG7" s="24">
        <v>118.72</v>
      </c>
      <c r="CH7" s="24">
        <v>120.5</v>
      </c>
      <c r="CI7" s="24">
        <v>127.3</v>
      </c>
      <c r="CJ7" s="24">
        <v>126.99</v>
      </c>
      <c r="CK7" s="24">
        <v>130.54</v>
      </c>
      <c r="CL7" s="24">
        <v>140.97999999999999</v>
      </c>
      <c r="CM7" s="24">
        <v>63.8</v>
      </c>
      <c r="CN7" s="24">
        <v>70.78</v>
      </c>
      <c r="CO7" s="24">
        <v>70.33</v>
      </c>
      <c r="CP7" s="24">
        <v>68.989999999999995</v>
      </c>
      <c r="CQ7" s="24">
        <v>68.16</v>
      </c>
      <c r="CR7" s="24">
        <v>58.16</v>
      </c>
      <c r="CS7" s="24">
        <v>58.91</v>
      </c>
      <c r="CT7" s="24">
        <v>58.31</v>
      </c>
      <c r="CU7" s="24">
        <v>57.8</v>
      </c>
      <c r="CV7" s="24">
        <v>59.34</v>
      </c>
      <c r="CW7" s="24">
        <v>60.13</v>
      </c>
      <c r="CX7" s="24">
        <v>99.69</v>
      </c>
      <c r="CY7" s="24">
        <v>99.67</v>
      </c>
      <c r="CZ7" s="24">
        <v>99.72</v>
      </c>
      <c r="DA7" s="24">
        <v>99.73</v>
      </c>
      <c r="DB7" s="24">
        <v>99.68</v>
      </c>
      <c r="DC7" s="24">
        <v>99.1</v>
      </c>
      <c r="DD7" s="24">
        <v>99.16</v>
      </c>
      <c r="DE7" s="24">
        <v>99.21</v>
      </c>
      <c r="DF7" s="24">
        <v>99.25</v>
      </c>
      <c r="DG7" s="24">
        <v>99.29</v>
      </c>
      <c r="DH7" s="24">
        <v>96</v>
      </c>
      <c r="DI7" s="24">
        <v>43.29</v>
      </c>
      <c r="DJ7" s="24">
        <v>44.18</v>
      </c>
      <c r="DK7" s="24">
        <v>45.83</v>
      </c>
      <c r="DL7" s="24">
        <v>47.12</v>
      </c>
      <c r="DM7" s="24">
        <v>47.82</v>
      </c>
      <c r="DN7" s="24">
        <v>49.35</v>
      </c>
      <c r="DO7" s="24">
        <v>50.38</v>
      </c>
      <c r="DP7" s="24">
        <v>51.54</v>
      </c>
      <c r="DQ7" s="24">
        <v>52.5</v>
      </c>
      <c r="DR7" s="24">
        <v>53.36</v>
      </c>
      <c r="DS7" s="24">
        <v>42.2</v>
      </c>
      <c r="DT7" s="24">
        <v>9.92</v>
      </c>
      <c r="DU7" s="24">
        <v>12.46</v>
      </c>
      <c r="DV7" s="24">
        <v>15.45</v>
      </c>
      <c r="DW7" s="24">
        <v>16.3</v>
      </c>
      <c r="DX7" s="24">
        <v>17.440000000000001</v>
      </c>
      <c r="DY7" s="24">
        <v>12.06</v>
      </c>
      <c r="DZ7" s="24">
        <v>13.41</v>
      </c>
      <c r="EA7" s="24">
        <v>15.06</v>
      </c>
      <c r="EB7" s="24">
        <v>16.87</v>
      </c>
      <c r="EC7" s="24">
        <v>18.739999999999998</v>
      </c>
      <c r="ED7" s="24">
        <v>9.4600000000000009</v>
      </c>
      <c r="EE7" s="24">
        <v>0.25</v>
      </c>
      <c r="EF7" s="24">
        <v>0.22</v>
      </c>
      <c r="EG7" s="24">
        <v>0.18</v>
      </c>
      <c r="EH7" s="24">
        <v>0.21</v>
      </c>
      <c r="EI7" s="24">
        <v>0.15</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2DDB54A-BA45-4BEC-B5B0-CE06C24915EC}"/>
</file>

<file path=customXml/itemProps2.xml><?xml version="1.0" encoding="utf-8"?>
<ds:datastoreItem xmlns:ds="http://schemas.openxmlformats.org/officeDocument/2006/customXml" ds:itemID="{0DFC57F0-18A3-417F-A3FF-269E40E8CD8E}"/>
</file>

<file path=customXml/itemProps3.xml><?xml version="1.0" encoding="utf-8"?>
<ds:datastoreItem xmlns:ds="http://schemas.openxmlformats.org/officeDocument/2006/customXml" ds:itemID="{9FB8EE9F-7DB1-423B-AEB3-A40CB876D08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2025-12-23T05:56:40Z</dcterms:created>
  <dcterms:modified xsi:type="dcterms:W3CDTF">2026-01-28T23:01:41Z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