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2\0011600財政局\0011610財政部\0011620財政課\☆令和7年度\53 公営企業会計\01 総務省・埼玉県等通知・照会\260113【総務省公営企業課】公営企業に係る経営比較分析表（令和６年度決算）の分析・公表について\各課照会回答\02_各課回答先\"/>
    </mc:Choice>
  </mc:AlternateContent>
  <xr:revisionPtr revIDLastSave="0" documentId="13_ncr:1_{4C824EDE-3688-4732-8337-A32FDBBF145E}" xr6:coauthVersionLast="47" xr6:coauthVersionMax="47" xr10:uidLastSave="{00000000-0000-0000-0000-000000000000}"/>
  <workbookProtection workbookAlgorithmName="SHA-512" workbookHashValue="7a5TvEoKvzRuNvfN+aM2Uzwb4+tdfzrJjuVYvn7T+c+PSdLSJCU/yGkN9psy+E3hwq2rYessa9nfocBwnXRxvQ==" workbookSaltValue="K1BR8asY0fqegjks/eHiu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F85" i="4"/>
  <c r="E85" i="4"/>
  <c r="BB10" i="4"/>
  <c r="AT10" i="4"/>
  <c r="AL10" i="4"/>
  <c r="I10" i="4"/>
  <c r="B10" i="4"/>
  <c r="BB8" i="4"/>
  <c r="AT8" i="4"/>
  <c r="AL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<sst xmlns="http://schemas.openxmlformats.org/spreadsheetml/2006/main" count="228" uniqueCount="114">
  <si>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</si>
  <si>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</si>
  <si>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</si>
  <si>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</si>
  <si>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</si>
  <si>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</si>
  <si>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</si>
  <si>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</si>
  <si>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</si>
  <si>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</si>
  <si>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</si>
  <si>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</si>
  <si>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</si>
  <si>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</si>
  <si>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</si>
  <si>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</si>
  <si>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</si>
  <si>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</si>
  <si>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</si>
  <si>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</si>
  <si>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</si>
  <si>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</si>
  <si>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</si>
  <si>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</si>
  <si>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</si>
  <si>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</si>
  <si>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</si>
  <si>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</si>
  <si>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</si>
  <si>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</si>
  <si>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</si>
  <si>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</si>
  <si>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</si>
  <si>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</si>
  <si>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</si>
  <si>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</si>
  <si>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</si>
  <si>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</si>
  <si>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</si>
  <si>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</si>
  <si>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</si>
  <si>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</si>
  <si>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</si>
  <si>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</si>
  <si>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</si>
  <si>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</si>
  <si>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</si>
  <si>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</si>
  <si>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</si>
  <si>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</si>
  <si>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</si>
  <si>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</si>
  <si>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</si>
  <si>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</si>
  <si>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</si>
  <si>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</si>
  <si>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</si>
  <si>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</si>
  <si>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</si>
  <si>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</si>
  <si>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</si>
  <si>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</si>
  <si>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</si>
  <si>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</si>
  <si>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</si>
  <si>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</si>
  <si>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</si>
  <si>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</si>
  <si>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</si>
  <si>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</si>
  <si>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</si>
  <si>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</si>
  <si>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</si>
  <si>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</si>
  <si>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</si>
  <si>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</si>
  <si>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</si>
  <si>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</si>
  <si>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</si>
  <si>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</si>
  <si>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</si>
  <si>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</si>
  <si>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</si>
  <si>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</si>
  <si>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</si>
  <si>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</si>
  <si>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</si>
  <si>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</si>
  <si>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</si>
  <si>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</si>
  <si>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</si>
  <si>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</si>
  <si>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</si>
  <si>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さいたま市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</si>
  <si>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</si>
  <si>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</si>
  <si>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</si>
  <si>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</si>
  <si>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</si>
  <si>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</si>
  <si>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</si>
  <si>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</si>
  <si>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</si>
  <si>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</si>
  <si>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</si>
  <si>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</si>
  <si>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</si>
  <si>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</si>
  <si>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</si>
  <si>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</si>
  <si>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</si>
  <si>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現状では、施設及び経営の効率性は良好な状態を維持しています。しかし、将来的には水需要の減少により給水収益の減少が見込まれる一方で、更新時期を迎える水道施設や施設整備に伴う減価償却費等は増加傾向にあるため、健全な財政運営を維持することが厳しくなってくることが予測され、水需要に応じた施設規模や組織の見直しの検討も必要となっています。
　健全経営を維持するために、財政健全化の推進、包括的な民間委託の導入の更なる検討や管路の長寿命化及び更新延長の平準化、水需要動向に応じた水道料金体系の検討、組織の効率化など経営基盤強化に取り組んでいきます。
　令和3年度からは中期経営計画に基づき、水道施設再構築、アセットマネジメント等の観点を加え、長期構想の目標年度である令和12年度に向けて事業を実施しています。</t>
    <phoneticPr fontId="4"/>
  </si>
  <si>
    <t>　さいたま市では、令和3年3月に新たな水道事業ビジョンとして位置付ける「さいたま市水道事業長期構想（2021-2030）」を策定し、その実現に向けた中期経営計画に基づき、安全・安定・災害対策・サービス・基盤強化の5件の基本施策に従い事業を推進しました。
　経営基盤強化の取組として、水道施設の再構築や効率的な組織体制及び職員の技術力向上を推進しています。収益性を表す経常収支比率や短期債務に対する支払能力を表す流動比率は100％以上を維持し、累積欠損金も継続して発生しておらず、安定的な事業運営を行っています。また、更新に伴う減価償却費の増加等の理由により給水原価は上昇傾向でしたが、令和6年度は年間有収水量の増加率が経常費用（受託工事費を除く）の増加率を上回ったため指標値が低下しています。効率的な経営により料金回収率は100％以上を維持しており、給水にかかる費用は水道料金のみで賄われています。
　水道施設の稼働状況を表す施設利用率は、一日平均給水量が増加し指標値が上昇しました。今後も安定給水を確保するための十分な施設を保っていきます。また、従来からの継続的な有効率向上対策の取組に加えて、漏水の多発する輻そう給水管の解消や老朽管の更新に積極的に取り組んでおり、有収率は高い水準を維持しています。</t>
    <rPh sb="283" eb="285">
      <t>ジョウショウ</t>
    </rPh>
    <rPh sb="285" eb="287">
      <t>ケイコウ</t>
    </rPh>
    <rPh sb="298" eb="300">
      <t>ネンカン</t>
    </rPh>
    <rPh sb="300" eb="302">
      <t>ユウシュウ</t>
    </rPh>
    <rPh sb="302" eb="304">
      <t>スイリョウ</t>
    </rPh>
    <rPh sb="305" eb="307">
      <t>ゾウカ</t>
    </rPh>
    <rPh sb="307" eb="308">
      <t>リツ</t>
    </rPh>
    <rPh sb="324" eb="326">
      <t>ゾウカ</t>
    </rPh>
    <rPh sb="326" eb="327">
      <t>リツ</t>
    </rPh>
    <rPh sb="328" eb="330">
      <t>ウワマワ</t>
    </rPh>
    <rPh sb="334" eb="336">
      <t>シヒョウ</t>
    </rPh>
    <rPh sb="336" eb="337">
      <t>チ</t>
    </rPh>
    <rPh sb="338" eb="340">
      <t>テイカ</t>
    </rPh>
    <phoneticPr fontId="2"/>
  </si>
  <si>
    <t>　さいたま市の水道は給水開始から85年以上が経過しており、浄水場や配水場、配水管などの有形固定資産の老朽化は年々進んでいます。今後は施設の維持管理や老朽管の改良・更新事業に対する費用の増加が見込まれることから、財政基盤の強化が課題となってきます。
　浄水場や配水場の施設・設備の更新は、中期経営計画の拠点施設整備事業により計画的に更新を行い、老朽化した浄・配水場については全面更新に取り組んでいます。
　管路の更新については、中期経営計画の老朽管更新事業により管路総延長に対して各年度約1.0％の更新を目標に取り組んでいます。今後、法定耐用年数(40年)を経過する配水管が急増することから、管路の長寿命化及び更新延長の平準化を図りながら、今後も計画的な更新を実施していきます。</t>
    <rPh sb="191" eb="192">
      <t>ト</t>
    </rPh>
    <rPh sb="193" eb="19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</si>
</sst>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1.1299999999999999</c:v>
                </c:pt>
                <c:pt idx="1">
                  <c:v>0.91</c:v>
                </c:pt>
                <c:pt idx="2">
                  <c:v>1.1000000000000001</c:v>
                </c:pt>
                <c:pt idx="3">
                  <c:v>0.99</c:v>
                </c:pt>
                <c:pt idx="4">
                  <c:v>1.1100000000000001</c:v>
                </c:pt>
              </c:numCache>
            </c:numRef>
          </c:val>
          <c:extLst>
            <c:ext xmlns:c16="http://schemas.microsoft.com/office/drawing/2014/chart" uri="{C3380CC4-5D6E-409C-BE32-E72D297353CC}">
              <c16:uniqueId val="{00000000-C449-4317-993C-8FAA677BE1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C449-4317-993C-8FAA677BE1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69.31</c:v>
                </c:pt>
                <c:pt idx="1">
                  <c:v>69.39</c:v>
                </c:pt>
                <c:pt idx="2">
                  <c:v>69.010000000000005</c:v>
                </c:pt>
                <c:pt idx="3">
                  <c:v>68.91</c:v>
                </c:pt>
                <c:pt idx="4">
                  <c:v>69.209999999999994</c:v>
                </c:pt>
              </c:numCache>
            </c:numRef>
          </c:val>
          <c:extLst>
            <c:ext xmlns:c16="http://schemas.microsoft.com/office/drawing/2014/chart" uri="{C3380CC4-5D6E-409C-BE32-E72D297353CC}">
              <c16:uniqueId val="{00000000-AA09-4711-8C16-4AAE8879D46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AA09-4711-8C16-4AAE8879D46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95.22</c:v>
                </c:pt>
                <c:pt idx="1">
                  <c:v>95.32</c:v>
                </c:pt>
                <c:pt idx="2">
                  <c:v>95.17</c:v>
                </c:pt>
                <c:pt idx="3">
                  <c:v>94.25</c:v>
                </c:pt>
                <c:pt idx="4">
                  <c:v>94.75</c:v>
                </c:pt>
              </c:numCache>
            </c:numRef>
          </c:val>
          <c:extLst>
            <c:ext xmlns:c16="http://schemas.microsoft.com/office/drawing/2014/chart" uri="{C3380CC4-5D6E-409C-BE32-E72D297353CC}">
              <c16:uniqueId val="{00000000-6E40-4015-A674-E6AA3D03C91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6E40-4015-A674-E6AA3D03C91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118.64</c:v>
                </c:pt>
                <c:pt idx="1">
                  <c:v>120.86</c:v>
                </c:pt>
                <c:pt idx="2">
                  <c:v>117.24</c:v>
                </c:pt>
                <c:pt idx="3">
                  <c:v>116.25</c:v>
                </c:pt>
                <c:pt idx="4">
                  <c:v>115.86</c:v>
                </c:pt>
              </c:numCache>
            </c:numRef>
          </c:val>
          <c:extLst>
            <c:ext xmlns:c16="http://schemas.microsoft.com/office/drawing/2014/chart" uri="{C3380CC4-5D6E-409C-BE32-E72D297353CC}">
              <c16:uniqueId val="{00000000-E160-47B2-A0F6-8BB33435CFD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E160-47B2-A0F6-8BB33435CFD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46.85</c:v>
                </c:pt>
                <c:pt idx="1">
                  <c:v>47.44</c:v>
                </c:pt>
                <c:pt idx="2">
                  <c:v>47.97</c:v>
                </c:pt>
                <c:pt idx="3">
                  <c:v>48.16</c:v>
                </c:pt>
                <c:pt idx="4">
                  <c:v>48.46</c:v>
                </c:pt>
              </c:numCache>
            </c:numRef>
          </c:val>
          <c:extLst>
            <c:ext xmlns:c16="http://schemas.microsoft.com/office/drawing/2014/chart" uri="{C3380CC4-5D6E-409C-BE32-E72D297353CC}">
              <c16:uniqueId val="{00000000-6C9E-4925-B036-1F021971A8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6C9E-4925-B036-1F021971A8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8.81</c:v>
                </c:pt>
                <c:pt idx="1">
                  <c:v>9.98</c:v>
                </c:pt>
                <c:pt idx="2">
                  <c:v>11.09</c:v>
                </c:pt>
                <c:pt idx="3">
                  <c:v>12.54</c:v>
                </c:pt>
                <c:pt idx="4">
                  <c:v>14.13</c:v>
                </c:pt>
              </c:numCache>
            </c:numRef>
          </c:val>
          <c:extLst>
            <c:ext xmlns:c16="http://schemas.microsoft.com/office/drawing/2014/chart" uri="{C3380CC4-5D6E-409C-BE32-E72D297353CC}">
              <c16:uniqueId val="{00000000-6291-4DC3-B2EE-E9BA675BA94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6291-4DC3-B2EE-E9BA675BA94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C5-47B5-A180-1E1CA6B3BF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DC5-47B5-A180-1E1CA6B3BF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155.59</c:v>
                </c:pt>
                <c:pt idx="1">
                  <c:v>179.16</c:v>
                </c:pt>
                <c:pt idx="2">
                  <c:v>175.68</c:v>
                </c:pt>
                <c:pt idx="3">
                  <c:v>174.15</c:v>
                </c:pt>
                <c:pt idx="4">
                  <c:v>212.71</c:v>
                </c:pt>
              </c:numCache>
            </c:numRef>
          </c:val>
          <c:extLst>
            <c:ext xmlns:c16="http://schemas.microsoft.com/office/drawing/2014/chart" uri="{C3380CC4-5D6E-409C-BE32-E72D297353CC}">
              <c16:uniqueId val="{00000000-A212-4A5C-B58A-8E5402391DD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A212-4A5C-B58A-8E5402391DD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159.13999999999999</c:v>
                </c:pt>
                <c:pt idx="1">
                  <c:v>153.62</c:v>
                </c:pt>
                <c:pt idx="2">
                  <c:v>157.32</c:v>
                </c:pt>
                <c:pt idx="3">
                  <c:v>164.88</c:v>
                </c:pt>
                <c:pt idx="4">
                  <c:v>173.87</c:v>
                </c:pt>
              </c:numCache>
            </c:numRef>
          </c:val>
          <c:extLst>
            <c:ext xmlns:c16="http://schemas.microsoft.com/office/drawing/2014/chart" uri="{C3380CC4-5D6E-409C-BE32-E72D297353CC}">
              <c16:uniqueId val="{00000000-876F-4507-BB16-1CC6EFFA41C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876F-4507-BB16-1CC6EFFA41C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110.62</c:v>
                </c:pt>
                <c:pt idx="1">
                  <c:v>111.36</c:v>
                </c:pt>
                <c:pt idx="2">
                  <c:v>108.91</c:v>
                </c:pt>
                <c:pt idx="3">
                  <c:v>105.72</c:v>
                </c:pt>
                <c:pt idx="4">
                  <c:v>106.69</c:v>
                </c:pt>
              </c:numCache>
            </c:numRef>
          </c:val>
          <c:extLst>
            <c:ext xmlns:c16="http://schemas.microsoft.com/office/drawing/2014/chart" uri="{C3380CC4-5D6E-409C-BE32-E72D297353CC}">
              <c16:uniqueId val="{00000000-DB9F-44FF-80AF-D5DAE071B83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DB9F-44FF-80AF-D5DAE071B83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188.03</c:v>
                </c:pt>
                <c:pt idx="1">
                  <c:v>187.4</c:v>
                </c:pt>
                <c:pt idx="2">
                  <c:v>192.07</c:v>
                </c:pt>
                <c:pt idx="3">
                  <c:v>197.53</c:v>
                </c:pt>
                <c:pt idx="4">
                  <c:v>196.63</c:v>
                </c:pt>
              </c:numCache>
            </c:numRef>
          </c:val>
          <c:extLst>
            <c:ext xmlns:c16="http://schemas.microsoft.com/office/drawing/2014/chart" uri="{C3380CC4-5D6E-409C-BE32-E72D297353CC}">
              <c16:uniqueId val="{00000000-92B5-4A75-B944-5731A79A09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92B5-4A75-B944-5731A79A09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72" zoomScaleNormal="100" workbookViewId="0">
      <selection activeCell="AM80" sqref="AM8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埼玉県　さいたま市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自治体職員</v>
      </c>
      <c r="AE8" s="43"/>
      <c r="AF8" s="43"/>
      <c r="AG8" s="43"/>
      <c r="AH8" s="43"/>
      <c r="AI8" s="43"/>
      <c r="AJ8" s="43"/>
      <c r="AK8" s="2"/>
      <c r="AL8" s="44">
        <f>データ!$R$6</f>
        <v>1350500</v>
      </c>
      <c r="AM8" s="44"/>
      <c r="AN8" s="44"/>
      <c r="AO8" s="44"/>
      <c r="AP8" s="44"/>
      <c r="AQ8" s="44"/>
      <c r="AR8" s="44"/>
      <c r="AS8" s="44"/>
      <c r="AT8" s="45">
        <f>データ!$S$6</f>
        <v>217.43</v>
      </c>
      <c r="AU8" s="46"/>
      <c r="AV8" s="46"/>
      <c r="AW8" s="46"/>
      <c r="AX8" s="46"/>
      <c r="AY8" s="46"/>
      <c r="AZ8" s="46"/>
      <c r="BA8" s="46"/>
      <c r="BB8" s="47">
        <f>データ!$T$6</f>
        <v>6211.19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76.94</v>
      </c>
      <c r="J10" s="46"/>
      <c r="K10" s="46"/>
      <c r="L10" s="46"/>
      <c r="M10" s="46"/>
      <c r="N10" s="46"/>
      <c r="O10" s="80"/>
      <c r="P10" s="47">
        <f>データ!$P$6</f>
        <v>99.93</v>
      </c>
      <c r="Q10" s="47"/>
      <c r="R10" s="47"/>
      <c r="S10" s="47"/>
      <c r="T10" s="47"/>
      <c r="U10" s="47"/>
      <c r="V10" s="47"/>
      <c r="W10" s="44">
        <f>データ!$Q$6</f>
        <v>3289</v>
      </c>
      <c r="X10" s="44"/>
      <c r="Y10" s="44"/>
      <c r="Z10" s="44"/>
      <c r="AA10" s="44"/>
      <c r="AB10" s="44"/>
      <c r="AC10" s="44"/>
      <c r="AD10" s="2"/>
      <c r="AE10" s="2"/>
      <c r="AF10" s="2"/>
      <c r="AG10" s="2"/>
      <c r="AH10" s="2"/>
      <c r="AI10" s="2"/>
      <c r="AJ10" s="2"/>
      <c r="AK10" s="2"/>
      <c r="AL10" s="44">
        <f>データ!$U$6</f>
        <v>1350982</v>
      </c>
      <c r="AM10" s="44"/>
      <c r="AN10" s="44"/>
      <c r="AO10" s="44"/>
      <c r="AP10" s="44"/>
      <c r="AQ10" s="44"/>
      <c r="AR10" s="44"/>
      <c r="AS10" s="44"/>
      <c r="AT10" s="45">
        <f>データ!$V$6</f>
        <v>217.43</v>
      </c>
      <c r="AU10" s="46"/>
      <c r="AV10" s="46"/>
      <c r="AW10" s="46"/>
      <c r="AX10" s="46"/>
      <c r="AY10" s="46"/>
      <c r="AZ10" s="46"/>
      <c r="BA10" s="46"/>
      <c r="BB10" s="47">
        <f>データ!$W$6</f>
        <v>6213.41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113</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dQXgVdG9U3R/vR05s1xteRzO6jAP8SsKEBL4yuH+XP204DSNvB9+lAXanV3TBiNwAwx/FHT5gd1UzOpJA8pA==" saltValue="a7NCiDSyRXKJV6PI8yMWF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111007</v>
      </c>
      <c r="D6" s="20">
        <f t="shared" si="3"/>
        <v>46</v>
      </c>
      <c r="E6" s="20">
        <f t="shared" si="3"/>
        <v>1</v>
      </c>
      <c r="F6" s="20">
        <f t="shared" si="3"/>
        <v>0</v>
      </c>
      <c r="G6" s="20">
        <f t="shared" si="3"/>
        <v>1</v>
      </c>
      <c r="H6" s="20" t="str">
        <f t="shared" si="3"/>
        <v>埼玉県　さいたま市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76.94</v>
      </c>
      <c r="P6" s="21">
        <f t="shared" si="3"/>
        <v>99.93</v>
      </c>
      <c r="Q6" s="21">
        <f t="shared" si="3"/>
        <v>3289</v>
      </c>
      <c r="R6" s="21">
        <f t="shared" si="3"/>
        <v>1350500</v>
      </c>
      <c r="S6" s="21">
        <f t="shared" si="3"/>
        <v>217.43</v>
      </c>
      <c r="T6" s="21">
        <f t="shared" si="3"/>
        <v>6211.19</v>
      </c>
      <c r="U6" s="21">
        <f t="shared" si="3"/>
        <v>1350982</v>
      </c>
      <c r="V6" s="21">
        <f t="shared" si="3"/>
        <v>217.43</v>
      </c>
      <c r="W6" s="21">
        <f t="shared" si="3"/>
        <v>6213.41</v>
      </c>
      <c r="X6" s="22">
        <f>IF(X7="",NA(),X7)</f>
        <v>118.64</v>
      </c>
      <c r="Y6" s="22">
        <f t="shared" ref="Y6:AG6" si="4">IF(Y7="",NA(),Y7)</f>
        <v>120.86</v>
      </c>
      <c r="Z6" s="22">
        <f t="shared" si="4"/>
        <v>117.24</v>
      </c>
      <c r="AA6" s="22">
        <f t="shared" si="4"/>
        <v>116.25</v>
      </c>
      <c r="AB6" s="22">
        <f t="shared" si="4"/>
        <v>115.86</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155.59</v>
      </c>
      <c r="AU6" s="22">
        <f t="shared" ref="AU6:BC6" si="6">IF(AU7="",NA(),AU7)</f>
        <v>179.16</v>
      </c>
      <c r="AV6" s="22">
        <f t="shared" si="6"/>
        <v>175.68</v>
      </c>
      <c r="AW6" s="22">
        <f t="shared" si="6"/>
        <v>174.15</v>
      </c>
      <c r="AX6" s="22">
        <f t="shared" si="6"/>
        <v>212.71</v>
      </c>
      <c r="AY6" s="22">
        <f t="shared" si="6"/>
        <v>170.76</v>
      </c>
      <c r="AZ6" s="22">
        <f t="shared" si="6"/>
        <v>169.11</v>
      </c>
      <c r="BA6" s="22">
        <f t="shared" si="6"/>
        <v>157.01</v>
      </c>
      <c r="BB6" s="22">
        <f t="shared" si="6"/>
        <v>147.65</v>
      </c>
      <c r="BC6" s="22">
        <f t="shared" si="6"/>
        <v>150.03</v>
      </c>
      <c r="BD6" s="21" t="str">
        <f>IF(BD7="","",IF(BD7="-","【-】","【"&amp;SUBSTITUTE(TEXT(BD7,"#,##0.00"),"-","△")&amp;"】"))</f>
        <v>【239.69】</v>
      </c>
      <c r="BE6" s="22">
        <f>IF(BE7="",NA(),BE7)</f>
        <v>159.13999999999999</v>
      </c>
      <c r="BF6" s="22">
        <f t="shared" ref="BF6:BN6" si="7">IF(BF7="",NA(),BF7)</f>
        <v>153.62</v>
      </c>
      <c r="BG6" s="22">
        <f t="shared" si="7"/>
        <v>157.32</v>
      </c>
      <c r="BH6" s="22">
        <f t="shared" si="7"/>
        <v>164.88</v>
      </c>
      <c r="BI6" s="22">
        <f t="shared" si="7"/>
        <v>173.87</v>
      </c>
      <c r="BJ6" s="22">
        <f t="shared" si="7"/>
        <v>200.12</v>
      </c>
      <c r="BK6" s="22">
        <f t="shared" si="7"/>
        <v>194.42</v>
      </c>
      <c r="BL6" s="22">
        <f t="shared" si="7"/>
        <v>195.5</v>
      </c>
      <c r="BM6" s="22">
        <f t="shared" si="7"/>
        <v>195.64</v>
      </c>
      <c r="BN6" s="22">
        <f t="shared" si="7"/>
        <v>199.14</v>
      </c>
      <c r="BO6" s="21" t="str">
        <f>IF(BO7="","",IF(BO7="-","【-】","【"&amp;SUBSTITUTE(TEXT(BO7,"#,##0.00"),"-","△")&amp;"】"))</f>
        <v>【264.86】</v>
      </c>
      <c r="BP6" s="22">
        <f>IF(BP7="",NA(),BP7)</f>
        <v>110.62</v>
      </c>
      <c r="BQ6" s="22">
        <f t="shared" ref="BQ6:BY6" si="8">IF(BQ7="",NA(),BQ7)</f>
        <v>111.36</v>
      </c>
      <c r="BR6" s="22">
        <f t="shared" si="8"/>
        <v>108.91</v>
      </c>
      <c r="BS6" s="22">
        <f t="shared" si="8"/>
        <v>105.72</v>
      </c>
      <c r="BT6" s="22">
        <f t="shared" si="8"/>
        <v>106.69</v>
      </c>
      <c r="BU6" s="22">
        <f t="shared" si="8"/>
        <v>98.26</v>
      </c>
      <c r="BV6" s="22">
        <f t="shared" si="8"/>
        <v>100.4</v>
      </c>
      <c r="BW6" s="22">
        <f t="shared" si="8"/>
        <v>96.51</v>
      </c>
      <c r="BX6" s="22">
        <f t="shared" si="8"/>
        <v>95.29</v>
      </c>
      <c r="BY6" s="22">
        <f t="shared" si="8"/>
        <v>95.27</v>
      </c>
      <c r="BZ6" s="21" t="str">
        <f>IF(BZ7="","",IF(BZ7="-","【-】","【"&amp;SUBSTITUTE(TEXT(BZ7,"#,##0.00"),"-","△")&amp;"】"))</f>
        <v>【97.59】</v>
      </c>
      <c r="CA6" s="22">
        <f>IF(CA7="",NA(),CA7)</f>
        <v>188.03</v>
      </c>
      <c r="CB6" s="22">
        <f t="shared" ref="CB6:CJ6" si="9">IF(CB7="",NA(),CB7)</f>
        <v>187.4</v>
      </c>
      <c r="CC6" s="22">
        <f t="shared" si="9"/>
        <v>192.07</v>
      </c>
      <c r="CD6" s="22">
        <f t="shared" si="9"/>
        <v>197.53</v>
      </c>
      <c r="CE6" s="22">
        <f t="shared" si="9"/>
        <v>196.63</v>
      </c>
      <c r="CF6" s="22">
        <f t="shared" si="9"/>
        <v>172.33</v>
      </c>
      <c r="CG6" s="22">
        <f t="shared" si="9"/>
        <v>172.8</v>
      </c>
      <c r="CH6" s="22">
        <f t="shared" si="9"/>
        <v>180.94</v>
      </c>
      <c r="CI6" s="22">
        <f t="shared" si="9"/>
        <v>186.56</v>
      </c>
      <c r="CJ6" s="22">
        <f t="shared" si="9"/>
        <v>189.6</v>
      </c>
      <c r="CK6" s="21" t="str">
        <f>IF(CK7="","",IF(CK7="-","【-】","【"&amp;SUBSTITUTE(TEXT(CK7,"#,##0.00"),"-","△")&amp;"】"))</f>
        <v>【181.66】</v>
      </c>
      <c r="CL6" s="22">
        <f>IF(CL7="",NA(),CL7)</f>
        <v>69.31</v>
      </c>
      <c r="CM6" s="22">
        <f t="shared" ref="CM6:CU6" si="10">IF(CM7="",NA(),CM7)</f>
        <v>69.39</v>
      </c>
      <c r="CN6" s="22">
        <f t="shared" si="10"/>
        <v>69.010000000000005</v>
      </c>
      <c r="CO6" s="22">
        <f t="shared" si="10"/>
        <v>68.91</v>
      </c>
      <c r="CP6" s="22">
        <f t="shared" si="10"/>
        <v>69.209999999999994</v>
      </c>
      <c r="CQ6" s="22">
        <f t="shared" si="10"/>
        <v>59.37</v>
      </c>
      <c r="CR6" s="22">
        <f t="shared" si="10"/>
        <v>58.84</v>
      </c>
      <c r="CS6" s="22">
        <f t="shared" si="10"/>
        <v>58.91</v>
      </c>
      <c r="CT6" s="22">
        <f t="shared" si="10"/>
        <v>58.89</v>
      </c>
      <c r="CU6" s="22">
        <f t="shared" si="10"/>
        <v>59.38</v>
      </c>
      <c r="CV6" s="21" t="str">
        <f>IF(CV7="","",IF(CV7="-","【-】","【"&amp;SUBSTITUTE(TEXT(CV7,"#,##0.00"),"-","△")&amp;"】"))</f>
        <v>【60.21】</v>
      </c>
      <c r="CW6" s="22">
        <f>IF(CW7="",NA(),CW7)</f>
        <v>95.22</v>
      </c>
      <c r="CX6" s="22">
        <f t="shared" ref="CX6:DF6" si="11">IF(CX7="",NA(),CX7)</f>
        <v>95.32</v>
      </c>
      <c r="CY6" s="22">
        <f t="shared" si="11"/>
        <v>95.17</v>
      </c>
      <c r="CZ6" s="22">
        <f t="shared" si="11"/>
        <v>94.25</v>
      </c>
      <c r="DA6" s="22">
        <f t="shared" si="11"/>
        <v>94.75</v>
      </c>
      <c r="DB6" s="22">
        <f t="shared" si="11"/>
        <v>93.68</v>
      </c>
      <c r="DC6" s="22">
        <f t="shared" si="11"/>
        <v>94.13</v>
      </c>
      <c r="DD6" s="22">
        <f t="shared" si="11"/>
        <v>93.84</v>
      </c>
      <c r="DE6" s="22">
        <f t="shared" si="11"/>
        <v>93.56</v>
      </c>
      <c r="DF6" s="22">
        <f t="shared" si="11"/>
        <v>93.7</v>
      </c>
      <c r="DG6" s="21" t="str">
        <f>IF(DG7="","",IF(DG7="-","【-】","【"&amp;SUBSTITUTE(TEXT(DG7,"#,##0.00"),"-","△")&amp;"】"))</f>
        <v>【89.21】</v>
      </c>
      <c r="DH6" s="22">
        <f>IF(DH7="",NA(),DH7)</f>
        <v>46.85</v>
      </c>
      <c r="DI6" s="22">
        <f t="shared" ref="DI6:DQ6" si="12">IF(DI7="",NA(),DI7)</f>
        <v>47.44</v>
      </c>
      <c r="DJ6" s="22">
        <f t="shared" si="12"/>
        <v>47.97</v>
      </c>
      <c r="DK6" s="22">
        <f t="shared" si="12"/>
        <v>48.16</v>
      </c>
      <c r="DL6" s="22">
        <f t="shared" si="12"/>
        <v>48.46</v>
      </c>
      <c r="DM6" s="22">
        <f t="shared" si="12"/>
        <v>50.32</v>
      </c>
      <c r="DN6" s="22">
        <f t="shared" si="12"/>
        <v>50.93</v>
      </c>
      <c r="DO6" s="22">
        <f t="shared" si="12"/>
        <v>51.24</v>
      </c>
      <c r="DP6" s="22">
        <f t="shared" si="12"/>
        <v>51.59</v>
      </c>
      <c r="DQ6" s="22">
        <f t="shared" si="12"/>
        <v>51.71</v>
      </c>
      <c r="DR6" s="21" t="str">
        <f>IF(DR7="","",IF(DR7="-","【-】","【"&amp;SUBSTITUTE(TEXT(DR7,"#,##0.00"),"-","△")&amp;"】"))</f>
        <v>【52.41】</v>
      </c>
      <c r="DS6" s="22">
        <f>IF(DS7="",NA(),DS7)</f>
        <v>8.81</v>
      </c>
      <c r="DT6" s="22">
        <f t="shared" ref="DT6:EB6" si="13">IF(DT7="",NA(),DT7)</f>
        <v>9.98</v>
      </c>
      <c r="DU6" s="22">
        <f t="shared" si="13"/>
        <v>11.09</v>
      </c>
      <c r="DV6" s="22">
        <f t="shared" si="13"/>
        <v>12.54</v>
      </c>
      <c r="DW6" s="22">
        <f t="shared" si="13"/>
        <v>14.13</v>
      </c>
      <c r="DX6" s="22">
        <f t="shared" si="13"/>
        <v>24.26</v>
      </c>
      <c r="DY6" s="22">
        <f t="shared" si="13"/>
        <v>25.55</v>
      </c>
      <c r="DZ6" s="22">
        <f t="shared" si="13"/>
        <v>26.73</v>
      </c>
      <c r="EA6" s="22">
        <f t="shared" si="13"/>
        <v>28.09</v>
      </c>
      <c r="EB6" s="22">
        <f t="shared" si="13"/>
        <v>29.51</v>
      </c>
      <c r="EC6" s="21" t="str">
        <f>IF(EC7="","",IF(EC7="-","【-】","【"&amp;SUBSTITUTE(TEXT(EC7,"#,##0.00"),"-","△")&amp;"】"))</f>
        <v>【26.78】</v>
      </c>
      <c r="ED6" s="22">
        <f>IF(ED7="",NA(),ED7)</f>
        <v>1.1299999999999999</v>
      </c>
      <c r="EE6" s="22">
        <f t="shared" ref="EE6:EM6" si="14">IF(EE7="",NA(),EE7)</f>
        <v>0.91</v>
      </c>
      <c r="EF6" s="22">
        <f t="shared" si="14"/>
        <v>1.1000000000000001</v>
      </c>
      <c r="EG6" s="22">
        <f t="shared" si="14"/>
        <v>0.99</v>
      </c>
      <c r="EH6" s="22">
        <f t="shared" si="14"/>
        <v>1.1100000000000001</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2">
      <c r="A7" s="15"/>
      <c r="B7" s="24">
        <v>2024</v>
      </c>
      <c r="C7" s="24">
        <v>111007</v>
      </c>
      <c r="D7" s="24">
        <v>46</v>
      </c>
      <c r="E7" s="24">
        <v>1</v>
      </c>
      <c r="F7" s="24">
        <v>0</v>
      </c>
      <c r="G7" s="24">
        <v>1</v>
      </c>
      <c r="H7" s="24" t="s">
        <v>93</v>
      </c>
      <c r="I7" s="24" t="s">
        <v>94</v>
      </c>
      <c r="J7" s="24" t="s">
        <v>95</v>
      </c>
      <c r="K7" s="24" t="s">
        <v>96</v>
      </c>
      <c r="L7" s="24" t="s">
        <v>97</v>
      </c>
      <c r="M7" s="24" t="s">
        <v>98</v>
      </c>
      <c r="N7" s="25" t="s">
        <v>99</v>
      </c>
      <c r="O7" s="25">
        <v>76.94</v>
      </c>
      <c r="P7" s="25">
        <v>99.93</v>
      </c>
      <c r="Q7" s="25">
        <v>3289</v>
      </c>
      <c r="R7" s="25">
        <v>1350500</v>
      </c>
      <c r="S7" s="25">
        <v>217.43</v>
      </c>
      <c r="T7" s="25">
        <v>6211.19</v>
      </c>
      <c r="U7" s="25">
        <v>1350982</v>
      </c>
      <c r="V7" s="25">
        <v>217.43</v>
      </c>
      <c r="W7" s="25">
        <v>6213.41</v>
      </c>
      <c r="X7" s="25">
        <v>118.64</v>
      </c>
      <c r="Y7" s="25">
        <v>120.86</v>
      </c>
      <c r="Z7" s="25">
        <v>117.24</v>
      </c>
      <c r="AA7" s="25">
        <v>116.25</v>
      </c>
      <c r="AB7" s="25">
        <v>115.86</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155.59</v>
      </c>
      <c r="AU7" s="25">
        <v>179.16</v>
      </c>
      <c r="AV7" s="25">
        <v>175.68</v>
      </c>
      <c r="AW7" s="25">
        <v>174.15</v>
      </c>
      <c r="AX7" s="25">
        <v>212.71</v>
      </c>
      <c r="AY7" s="25">
        <v>170.76</v>
      </c>
      <c r="AZ7" s="25">
        <v>169.11</v>
      </c>
      <c r="BA7" s="25">
        <v>157.01</v>
      </c>
      <c r="BB7" s="25">
        <v>147.65</v>
      </c>
      <c r="BC7" s="25">
        <v>150.03</v>
      </c>
      <c r="BD7" s="25">
        <v>239.69</v>
      </c>
      <c r="BE7" s="25">
        <v>159.13999999999999</v>
      </c>
      <c r="BF7" s="25">
        <v>153.62</v>
      </c>
      <c r="BG7" s="25">
        <v>157.32</v>
      </c>
      <c r="BH7" s="25">
        <v>164.88</v>
      </c>
      <c r="BI7" s="25">
        <v>173.87</v>
      </c>
      <c r="BJ7" s="25">
        <v>200.12</v>
      </c>
      <c r="BK7" s="25">
        <v>194.42</v>
      </c>
      <c r="BL7" s="25">
        <v>195.5</v>
      </c>
      <c r="BM7" s="25">
        <v>195.64</v>
      </c>
      <c r="BN7" s="25">
        <v>199.14</v>
      </c>
      <c r="BO7" s="25">
        <v>264.86</v>
      </c>
      <c r="BP7" s="25">
        <v>110.62</v>
      </c>
      <c r="BQ7" s="25">
        <v>111.36</v>
      </c>
      <c r="BR7" s="25">
        <v>108.91</v>
      </c>
      <c r="BS7" s="25">
        <v>105.72</v>
      </c>
      <c r="BT7" s="25">
        <v>106.69</v>
      </c>
      <c r="BU7" s="25">
        <v>98.26</v>
      </c>
      <c r="BV7" s="25">
        <v>100.4</v>
      </c>
      <c r="BW7" s="25">
        <v>96.51</v>
      </c>
      <c r="BX7" s="25">
        <v>95.29</v>
      </c>
      <c r="BY7" s="25">
        <v>95.27</v>
      </c>
      <c r="BZ7" s="25">
        <v>97.59</v>
      </c>
      <c r="CA7" s="25">
        <v>188.03</v>
      </c>
      <c r="CB7" s="25">
        <v>187.4</v>
      </c>
      <c r="CC7" s="25">
        <v>192.07</v>
      </c>
      <c r="CD7" s="25">
        <v>197.53</v>
      </c>
      <c r="CE7" s="25">
        <v>196.63</v>
      </c>
      <c r="CF7" s="25">
        <v>172.33</v>
      </c>
      <c r="CG7" s="25">
        <v>172.8</v>
      </c>
      <c r="CH7" s="25">
        <v>180.94</v>
      </c>
      <c r="CI7" s="25">
        <v>186.56</v>
      </c>
      <c r="CJ7" s="25">
        <v>189.6</v>
      </c>
      <c r="CK7" s="25">
        <v>181.66</v>
      </c>
      <c r="CL7" s="25">
        <v>69.31</v>
      </c>
      <c r="CM7" s="25">
        <v>69.39</v>
      </c>
      <c r="CN7" s="25">
        <v>69.010000000000005</v>
      </c>
      <c r="CO7" s="25">
        <v>68.91</v>
      </c>
      <c r="CP7" s="25">
        <v>69.209999999999994</v>
      </c>
      <c r="CQ7" s="25">
        <v>59.37</v>
      </c>
      <c r="CR7" s="25">
        <v>58.84</v>
      </c>
      <c r="CS7" s="25">
        <v>58.91</v>
      </c>
      <c r="CT7" s="25">
        <v>58.89</v>
      </c>
      <c r="CU7" s="25">
        <v>59.38</v>
      </c>
      <c r="CV7" s="25">
        <v>60.21</v>
      </c>
      <c r="CW7" s="25">
        <v>95.22</v>
      </c>
      <c r="CX7" s="25">
        <v>95.32</v>
      </c>
      <c r="CY7" s="25">
        <v>95.17</v>
      </c>
      <c r="CZ7" s="25">
        <v>94.25</v>
      </c>
      <c r="DA7" s="25">
        <v>94.75</v>
      </c>
      <c r="DB7" s="25">
        <v>93.68</v>
      </c>
      <c r="DC7" s="25">
        <v>94.13</v>
      </c>
      <c r="DD7" s="25">
        <v>93.84</v>
      </c>
      <c r="DE7" s="25">
        <v>93.56</v>
      </c>
      <c r="DF7" s="25">
        <v>93.7</v>
      </c>
      <c r="DG7" s="25">
        <v>89.21</v>
      </c>
      <c r="DH7" s="25">
        <v>46.85</v>
      </c>
      <c r="DI7" s="25">
        <v>47.44</v>
      </c>
      <c r="DJ7" s="25">
        <v>47.97</v>
      </c>
      <c r="DK7" s="25">
        <v>48.16</v>
      </c>
      <c r="DL7" s="25">
        <v>48.46</v>
      </c>
      <c r="DM7" s="25">
        <v>50.32</v>
      </c>
      <c r="DN7" s="25">
        <v>50.93</v>
      </c>
      <c r="DO7" s="25">
        <v>51.24</v>
      </c>
      <c r="DP7" s="25">
        <v>51.59</v>
      </c>
      <c r="DQ7" s="25">
        <v>51.71</v>
      </c>
      <c r="DR7" s="25">
        <v>52.41</v>
      </c>
      <c r="DS7" s="25">
        <v>8.81</v>
      </c>
      <c r="DT7" s="25">
        <v>9.98</v>
      </c>
      <c r="DU7" s="25">
        <v>11.09</v>
      </c>
      <c r="DV7" s="25">
        <v>12.54</v>
      </c>
      <c r="DW7" s="25">
        <v>14.13</v>
      </c>
      <c r="DX7" s="25">
        <v>24.26</v>
      </c>
      <c r="DY7" s="25">
        <v>25.55</v>
      </c>
      <c r="DZ7" s="25">
        <v>26.73</v>
      </c>
      <c r="EA7" s="25">
        <v>28.09</v>
      </c>
      <c r="EB7" s="25">
        <v>29.51</v>
      </c>
      <c r="EC7" s="25">
        <v>26.78</v>
      </c>
      <c r="ED7" s="25">
        <v>1.1299999999999999</v>
      </c>
      <c r="EE7" s="25">
        <v>0.91</v>
      </c>
      <c r="EF7" s="25">
        <v>1.1000000000000001</v>
      </c>
      <c r="EG7" s="25">
        <v>0.99</v>
      </c>
      <c r="EH7" s="25">
        <v>1.1100000000000001</v>
      </c>
      <c r="EI7" s="25">
        <v>0.99</v>
      </c>
      <c r="EJ7" s="25">
        <v>0.97</v>
      </c>
      <c r="EK7" s="25">
        <v>1</v>
      </c>
      <c r="EL7" s="25">
        <v>0.91</v>
      </c>
      <c r="EM7" s="25">
        <v>0.86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89EE208-5FCF-49DF-AC37-A183D9D278A0}"/>
</file>

<file path=customXml/itemProps2.xml><?xml version="1.0" encoding="utf-8"?>
<ds:datastoreItem xmlns:ds="http://schemas.openxmlformats.org/officeDocument/2006/customXml" ds:itemID="{D9B73500-A315-4023-B0BD-E9FA2D331268}"/>
</file>

<file path=customXml/itemProps3.xml><?xml version="1.0" encoding="utf-8"?>
<ds:datastoreItem xmlns:ds="http://schemas.openxmlformats.org/officeDocument/2006/customXml" ds:itemID="{77C3C121-8387-45BE-8E7A-80A314A3900F}"/>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