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1600財政局\0011610財政部\0011620財政課\☆令和7年度\53 公営企業会計\01 総務省・埼玉県等通知・照会\260113【総務省公営企業課】公営企業に係る経営比較分析表（令和６年度決算）の分析・公表について\各課照会回答\02_各課回答先\"/>
    </mc:Choice>
  </mc:AlternateContent>
  <xr:revisionPtr revIDLastSave="0" documentId="13_ncr:1_{09E5424B-28BE-45B4-93F1-B487D5E429AA}" xr6:coauthVersionLast="47" xr6:coauthVersionMax="47" xr10:uidLastSave="{00000000-0000-0000-0000-000000000000}"/>
  <workbookProtection workbookAlgorithmName="SHA-512" workbookHashValue="QY3Cr6lLoBTfeshlI7chCJ90AEPYMwuGOvmNAGITmo/VggrOOpCJlPYJCQvdp77vPhm/akk3NNFAgp/EGPINuA==" workbookSaltValue="K37AIK7wBZNjCqrUSKzF3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P10" i="4"/>
  <c r="AT8" i="4"/>
  <c r="W8" i="4"/>
  <c r="P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<sst xmlns="http://schemas.openxmlformats.org/spreadsheetml/2006/main" count="231" uniqueCount="115">
  <si>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</si>
  <si>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</si>
  <si>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</si>
  <si>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</si>
  <si>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</si>
  <si>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</si>
  <si>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</si>
  <si>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</si>
  <si>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</si>
  <si>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</si>
  <si>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</si>
  <si>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</si>
  <si>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</si>
  <si>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</si>
  <si>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</si>
  <si>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</si>
  <si>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</si>
  <si>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</si>
  <si>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</si>
  <si>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</si>
  <si>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</si>
  <si>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</si>
  <si>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</si>
  <si>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</si>
  <si>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</si>
  <si>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</si>
  <si>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</si>
  <si>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</si>
  <si>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</si>
  <si>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</si>
  <si>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</si>
  <si>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</si>
  <si>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</si>
  <si>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</si>
  <si>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</si>
  <si>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</si>
  <si>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</si>
  <si>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</si>
  <si>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</si>
  <si>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</si>
  <si>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</si>
  <si>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</si>
  <si>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</si>
  <si>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</si>
  <si>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</si>
  <si>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</si>
  <si>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</si>
  <si>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</si>
  <si>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</si>
  <si>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</si>
  <si>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</si>
  <si>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</si>
  <si>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</si>
  <si>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</si>
  <si>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</si>
  <si>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</si>
  <si>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</si>
  <si>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</si>
  <si>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</si>
  <si>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</si>
  <si>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</si>
  <si>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</si>
  <si>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</si>
  <si>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</si>
  <si>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</si>
  <si>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</si>
  <si>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</si>
  <si>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</si>
  <si>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</si>
  <si>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</si>
  <si>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</si>
  <si>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</si>
  <si>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</si>
  <si>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</si>
  <si>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</si>
  <si>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</si>
  <si>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</si>
  <si>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</si>
  <si>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</si>
  <si>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</si>
  <si>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</si>
  <si>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</si>
  <si>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</si>
  <si>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</si>
  <si>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</si>
  <si>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</si>
  <si>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</si>
  <si>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</si>
  <si>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</si>
  <si>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</si>
  <si>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</si>
  <si>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</si>
  <si>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</si>
  <si>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</si>
  <si>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</si>
  <si>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</si>
  <si>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さいたま市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</si>
  <si>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</si>
  <si>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</si>
  <si>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</si>
  <si>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</si>
  <si>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</si>
  <si>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</si>
  <si>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</si>
  <si>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</si>
  <si>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</si>
  <si>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</si>
  <si>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</si>
  <si>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</si>
  <si>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</si>
  <si>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</si>
  <si>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</si>
  <si>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営企業会計導入時の平成17年度は経費回収率が43.5％であったため、平成18・22・26年度の三度にわたり下水道使用料改定を行いました。これにより、平成26年度以降は⑤経費回収率が100％を上回り、健全経営を維持しているものと評価しています。
　③流動比率が100%未満であるのは、他団体と同様、公営企業会計制度の変更に伴い、流動負債に１年以内に返済する企業債償還金を計上しているためです。一方、償還財源は返済期日までに確保できるため、短期的な支払能力に問題はないと評価しています。
　④企業債残高対事業規模比率は類似団体よりも高くなっていますが、これは本市では類似団体と比べて下水道普及率が低いことが影響していると考えています。現在汚水整備を中心に整備を進め、引き続き下水道普及率を上げているところです。
　⑥汚水処理原価は類似団体平均値より高い傾向にありますが、本市では類似団体と建設工事のピークが異なることから、施工時期による物価変動等により名目工事価格が高い時期に施工していると考えられます。その影響が減価償却費の額として汚水処理原価に影響を及ぼし、経営の健全性・効率性の関連指標について、本市と類似団体平均値との差となっている要因のひとつであると考えています。
　⑦施設利用率については、同程度で推移しています。
　⑧水洗化率は財源確保のみならず、水質保全の観点からも積極的に向上させていく必要があると考えています。　</t>
    <rPh sb="319" eb="321">
      <t>オスイ</t>
    </rPh>
    <rPh sb="321" eb="323">
      <t>セイビ</t>
    </rPh>
    <rPh sb="324" eb="326">
      <t>チュウシン</t>
    </rPh>
    <rPh sb="333" eb="334">
      <t>ヒ</t>
    </rPh>
    <rPh sb="335" eb="336">
      <t>ツヅ</t>
    </rPh>
    <rPh sb="337" eb="340">
      <t>ゲスイドウ</t>
    </rPh>
    <rPh sb="340" eb="342">
      <t>フキュウ</t>
    </rPh>
    <rPh sb="342" eb="343">
      <t>リツ</t>
    </rPh>
    <rPh sb="344" eb="345">
      <t>ア</t>
    </rPh>
    <phoneticPr fontId="4"/>
  </si>
  <si>
    <t>①有形固定資産減価償却率は、類似団体平均値よりも低くなっています。これは前項に述べたとおり、施工時期のピークが類似団体と異なることの表れと考えられます。
　また、②管渠老朽化率も平均値より低くなっています。これは、本市の下水道管路施設の整備が昭和40年代半ばから急速に増加し始め、平成元年度にピークを迎えていることから、比較的新しい施設が多いためと考えています。
　③管渠改善率は、下水道の改善延長が令和５年度よりも減少したため、低下しています。
　今後、改築更新時期を迎え管渠の老朽化が急速に進むことが見込まれることから、②管渠老朽化率、③管渠改善率のどちらについても、管渠の状態及び財源を把握したうえで、計画的な改築を進める必要があると考えています。</t>
    <rPh sb="89" eb="92">
      <t>ヘイキンチ</t>
    </rPh>
    <rPh sb="208" eb="210">
      <t>ゲンショウ</t>
    </rPh>
    <rPh sb="215" eb="217">
      <t>テイカ</t>
    </rPh>
    <phoneticPr fontId="4"/>
  </si>
  <si>
    <t>　現在も施設整備により新規供用を続けているうえ、人口・世帯は増加を続けており、処理区域内人口は微増で推移しています。しかし、1件当たりの水需要は節水機器の普及や単身世帯の増加により減少傾向にあり、下水道使用料は、令和17年度の人口のピークまでは横ばい若しくは緩やかな減少傾向で推移する状況にあります。一方、今後、改善を必要とする管渠やポンプ場等の施設は急速に増え続けることが見込まれます。
　このため、令和３年度からの中期経営計画において、整備箇所や事業費を精査した上で投資規模の調整や投資時期の平準化を図り、必要な投資を計画的に進めていきます。あわせて、下水道未接続世帯への普及啓発活動の推進等、経営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</si>
</sst>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0.2</c:v>
                </c:pt>
                <c:pt idx="2">
                  <c:v>0.15</c:v>
                </c:pt>
                <c:pt idx="3">
                  <c:v>0.34</c:v>
                </c:pt>
                <c:pt idx="4">
                  <c:v>0.17</c:v>
                </c:pt>
              </c:numCache>
            </c:numRef>
          </c:val>
          <c:extLst>
            <c:ext xmlns:c16="http://schemas.microsoft.com/office/drawing/2014/chart" uri="{C3380CC4-5D6E-409C-BE32-E72D297353CC}">
              <c16:uniqueId val="{00000000-6405-4605-909E-7BFFA926B30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6405-4605-909E-7BFFA926B30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48.72</c:v>
                </c:pt>
                <c:pt idx="1">
                  <c:v>48.51</c:v>
                </c:pt>
                <c:pt idx="2">
                  <c:v>48.38</c:v>
                </c:pt>
                <c:pt idx="3">
                  <c:v>47.69</c:v>
                </c:pt>
                <c:pt idx="4">
                  <c:v>51.97</c:v>
                </c:pt>
              </c:numCache>
            </c:numRef>
          </c:val>
          <c:extLst>
            <c:ext xmlns:c16="http://schemas.microsoft.com/office/drawing/2014/chart" uri="{C3380CC4-5D6E-409C-BE32-E72D297353CC}">
              <c16:uniqueId val="{00000000-ECDA-405C-B3A3-38B54829D0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CDA-405C-B3A3-38B54829D0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97.46</c:v>
                </c:pt>
                <c:pt idx="1">
                  <c:v>97.61</c:v>
                </c:pt>
                <c:pt idx="2">
                  <c:v>97.75</c:v>
                </c:pt>
                <c:pt idx="3">
                  <c:v>97.91</c:v>
                </c:pt>
                <c:pt idx="4">
                  <c:v>98.04</c:v>
                </c:pt>
              </c:numCache>
            </c:numRef>
          </c:val>
          <c:extLst>
            <c:ext xmlns:c16="http://schemas.microsoft.com/office/drawing/2014/chart" uri="{C3380CC4-5D6E-409C-BE32-E72D297353CC}">
              <c16:uniqueId val="{00000000-34D2-45AE-8B28-394A4287AE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34D2-45AE-8B28-394A4287AE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103.45</c:v>
                </c:pt>
                <c:pt idx="1">
                  <c:v>104.12</c:v>
                </c:pt>
                <c:pt idx="2">
                  <c:v>104.31</c:v>
                </c:pt>
                <c:pt idx="3">
                  <c:v>103.82</c:v>
                </c:pt>
                <c:pt idx="4">
                  <c:v>102.36</c:v>
                </c:pt>
              </c:numCache>
            </c:numRef>
          </c:val>
          <c:extLst>
            <c:ext xmlns:c16="http://schemas.microsoft.com/office/drawing/2014/chart" uri="{C3380CC4-5D6E-409C-BE32-E72D297353CC}">
              <c16:uniqueId val="{00000000-B1F9-46E6-BDFE-AF322BAEC4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B1F9-46E6-BDFE-AF322BAEC4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29.45</c:v>
                </c:pt>
                <c:pt idx="1">
                  <c:v>31.11</c:v>
                </c:pt>
                <c:pt idx="2">
                  <c:v>32.79</c:v>
                </c:pt>
                <c:pt idx="3">
                  <c:v>34.119999999999997</c:v>
                </c:pt>
                <c:pt idx="4">
                  <c:v>35.58</c:v>
                </c:pt>
              </c:numCache>
            </c:numRef>
          </c:val>
          <c:extLst>
            <c:ext xmlns:c16="http://schemas.microsoft.com/office/drawing/2014/chart" uri="{C3380CC4-5D6E-409C-BE32-E72D297353CC}">
              <c16:uniqueId val="{00000000-6912-42A2-9633-9CD8610DE6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6912-42A2-9633-9CD8610DE6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6.39</c:v>
                </c:pt>
                <c:pt idx="1">
                  <c:v>7.51</c:v>
                </c:pt>
                <c:pt idx="2">
                  <c:v>8.94</c:v>
                </c:pt>
                <c:pt idx="3">
                  <c:v>10.050000000000001</c:v>
                </c:pt>
                <c:pt idx="4">
                  <c:v>11.18</c:v>
                </c:pt>
              </c:numCache>
            </c:numRef>
          </c:val>
          <c:extLst>
            <c:ext xmlns:c16="http://schemas.microsoft.com/office/drawing/2014/chart" uri="{C3380CC4-5D6E-409C-BE32-E72D297353CC}">
              <c16:uniqueId val="{00000000-5744-42ED-982A-875C8A6E3F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5744-42ED-982A-875C8A6E3F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02-4F68-B71E-8474739795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7602-4F68-B71E-8474739795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67.69</c:v>
                </c:pt>
                <c:pt idx="1">
                  <c:v>70.099999999999994</c:v>
                </c:pt>
                <c:pt idx="2">
                  <c:v>69.64</c:v>
                </c:pt>
                <c:pt idx="3">
                  <c:v>56.62</c:v>
                </c:pt>
                <c:pt idx="4">
                  <c:v>59.78</c:v>
                </c:pt>
              </c:numCache>
            </c:numRef>
          </c:val>
          <c:extLst>
            <c:ext xmlns:c16="http://schemas.microsoft.com/office/drawing/2014/chart" uri="{C3380CC4-5D6E-409C-BE32-E72D297353CC}">
              <c16:uniqueId val="{00000000-8B2B-4837-A31A-379C55795B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8B2B-4837-A31A-379C55795B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719.23</c:v>
                </c:pt>
                <c:pt idx="1">
                  <c:v>703.42</c:v>
                </c:pt>
                <c:pt idx="2">
                  <c:v>689.72</c:v>
                </c:pt>
                <c:pt idx="3">
                  <c:v>707.71</c:v>
                </c:pt>
                <c:pt idx="4">
                  <c:v>683.47</c:v>
                </c:pt>
              </c:numCache>
            </c:numRef>
          </c:val>
          <c:extLst>
            <c:ext xmlns:c16="http://schemas.microsoft.com/office/drawing/2014/chart" uri="{C3380CC4-5D6E-409C-BE32-E72D297353CC}">
              <c16:uniqueId val="{00000000-1844-416C-8471-80097B2299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1844-416C-8471-80097B2299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104.7</c:v>
                </c:pt>
                <c:pt idx="1">
                  <c:v>105.59</c:v>
                </c:pt>
                <c:pt idx="2">
                  <c:v>105.77</c:v>
                </c:pt>
                <c:pt idx="3">
                  <c:v>105.07</c:v>
                </c:pt>
                <c:pt idx="4">
                  <c:v>102.97</c:v>
                </c:pt>
              </c:numCache>
            </c:numRef>
          </c:val>
          <c:extLst>
            <c:ext xmlns:c16="http://schemas.microsoft.com/office/drawing/2014/chart" uri="{C3380CC4-5D6E-409C-BE32-E72D297353CC}">
              <c16:uniqueId val="{00000000-8880-40ED-B527-BA3042D212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8880-40ED-B527-BA3042D212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133.13999999999999</c:v>
                </c:pt>
                <c:pt idx="1">
                  <c:v>132.6</c:v>
                </c:pt>
                <c:pt idx="2">
                  <c:v>133.25</c:v>
                </c:pt>
                <c:pt idx="3">
                  <c:v>134.33000000000001</c:v>
                </c:pt>
                <c:pt idx="4">
                  <c:v>137.28</c:v>
                </c:pt>
              </c:numCache>
            </c:numRef>
          </c:val>
          <c:extLst>
            <c:ext xmlns:c16="http://schemas.microsoft.com/office/drawing/2014/chart" uri="{C3380CC4-5D6E-409C-BE32-E72D297353CC}">
              <c16:uniqueId val="{00000000-1A0C-4D42-AE12-BE4E902FC2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1A0C-4D42-AE12-BE4E902FC2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61" zoomScale="120" zoomScaleNormal="12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埼玉県　さいたま市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非設置</v>
      </c>
      <c r="AE8" s="65"/>
      <c r="AF8" s="65"/>
      <c r="AG8" s="65"/>
      <c r="AH8" s="65"/>
      <c r="AI8" s="65"/>
      <c r="AJ8" s="65"/>
      <c r="AK8" s="3"/>
      <c r="AL8" s="44">
        <f>データ!S6</f>
        <v>1350500</v>
      </c>
      <c r="AM8" s="44"/>
      <c r="AN8" s="44"/>
      <c r="AO8" s="44"/>
      <c r="AP8" s="44"/>
      <c r="AQ8" s="44"/>
      <c r="AR8" s="44"/>
      <c r="AS8" s="44"/>
      <c r="AT8" s="45">
        <f>データ!T6</f>
        <v>217.43</v>
      </c>
      <c r="AU8" s="45"/>
      <c r="AV8" s="45"/>
      <c r="AW8" s="45"/>
      <c r="AX8" s="45"/>
      <c r="AY8" s="45"/>
      <c r="AZ8" s="45"/>
      <c r="BA8" s="45"/>
      <c r="BB8" s="45">
        <f>データ!U6</f>
        <v>6211.19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56.95</v>
      </c>
      <c r="J10" s="45"/>
      <c r="K10" s="45"/>
      <c r="L10" s="45"/>
      <c r="M10" s="45"/>
      <c r="N10" s="45"/>
      <c r="O10" s="45"/>
      <c r="P10" s="45">
        <f>データ!P6</f>
        <v>95.26</v>
      </c>
      <c r="Q10" s="45"/>
      <c r="R10" s="45"/>
      <c r="S10" s="45"/>
      <c r="T10" s="45"/>
      <c r="U10" s="45"/>
      <c r="V10" s="45"/>
      <c r="W10" s="45">
        <f>データ!Q6</f>
        <v>77.45</v>
      </c>
      <c r="X10" s="45"/>
      <c r="Y10" s="45"/>
      <c r="Z10" s="45"/>
      <c r="AA10" s="45"/>
      <c r="AB10" s="45"/>
      <c r="AC10" s="45"/>
      <c r="AD10" s="44">
        <f>データ!R6</f>
        <v>2459</v>
      </c>
      <c r="AE10" s="44"/>
      <c r="AF10" s="44"/>
      <c r="AG10" s="44"/>
      <c r="AH10" s="44"/>
      <c r="AI10" s="44"/>
      <c r="AJ10" s="44"/>
      <c r="AK10" s="2"/>
      <c r="AL10" s="44">
        <f>データ!V6</f>
        <v>1287789</v>
      </c>
      <c r="AM10" s="44"/>
      <c r="AN10" s="44"/>
      <c r="AO10" s="44"/>
      <c r="AP10" s="44"/>
      <c r="AQ10" s="44"/>
      <c r="AR10" s="44"/>
      <c r="AS10" s="44"/>
      <c r="AT10" s="45">
        <f>データ!W6</f>
        <v>126.1</v>
      </c>
      <c r="AU10" s="45"/>
      <c r="AV10" s="45"/>
      <c r="AW10" s="45"/>
      <c r="AX10" s="45"/>
      <c r="AY10" s="45"/>
      <c r="AZ10" s="45"/>
      <c r="BA10" s="45"/>
      <c r="BB10" s="45">
        <f>データ!X6</f>
        <v>10212.44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fiTpwfDs65RHNlDCVbaQNVZ40SEOWs64DfCAPsd8O/Q2GXxqpH0iwjkie8fz9ya6hF9R24bab6lYDQrMkPnHA==" saltValue="tNRGb7oVjzqhFkdRi4aA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111007</v>
      </c>
      <c r="D6" s="19">
        <f t="shared" si="3"/>
        <v>46</v>
      </c>
      <c r="E6" s="19">
        <f t="shared" si="3"/>
        <v>17</v>
      </c>
      <c r="F6" s="19">
        <f t="shared" si="3"/>
        <v>1</v>
      </c>
      <c r="G6" s="19">
        <f t="shared" si="3"/>
        <v>0</v>
      </c>
      <c r="H6" s="19" t="str">
        <f t="shared" si="3"/>
        <v>埼玉県　さいたま市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56.95</v>
      </c>
      <c r="P6" s="20">
        <f t="shared" si="3"/>
        <v>95.26</v>
      </c>
      <c r="Q6" s="20">
        <f t="shared" si="3"/>
        <v>77.45</v>
      </c>
      <c r="R6" s="20">
        <f t="shared" si="3"/>
        <v>2459</v>
      </c>
      <c r="S6" s="20">
        <f t="shared" si="3"/>
        <v>1350500</v>
      </c>
      <c r="T6" s="20">
        <f t="shared" si="3"/>
        <v>217.43</v>
      </c>
      <c r="U6" s="20">
        <f t="shared" si="3"/>
        <v>6211.19</v>
      </c>
      <c r="V6" s="20">
        <f t="shared" si="3"/>
        <v>1287789</v>
      </c>
      <c r="W6" s="20">
        <f t="shared" si="3"/>
        <v>126.1</v>
      </c>
      <c r="X6" s="20">
        <f t="shared" si="3"/>
        <v>10212.44</v>
      </c>
      <c r="Y6" s="21">
        <f>IF(Y7="",NA(),Y7)</f>
        <v>103.45</v>
      </c>
      <c r="Z6" s="21">
        <f t="shared" ref="Z6:AH6" si="4">IF(Z7="",NA(),Z7)</f>
        <v>104.12</v>
      </c>
      <c r="AA6" s="21">
        <f t="shared" si="4"/>
        <v>104.31</v>
      </c>
      <c r="AB6" s="21">
        <f t="shared" si="4"/>
        <v>103.82</v>
      </c>
      <c r="AC6" s="21">
        <f t="shared" si="4"/>
        <v>102.36</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67.69</v>
      </c>
      <c r="AV6" s="21">
        <f t="shared" ref="AV6:BD6" si="6">IF(AV7="",NA(),AV7)</f>
        <v>70.099999999999994</v>
      </c>
      <c r="AW6" s="21">
        <f t="shared" si="6"/>
        <v>69.64</v>
      </c>
      <c r="AX6" s="21">
        <f t="shared" si="6"/>
        <v>56.62</v>
      </c>
      <c r="AY6" s="21">
        <f t="shared" si="6"/>
        <v>59.78</v>
      </c>
      <c r="AZ6" s="21">
        <f t="shared" si="6"/>
        <v>71.39</v>
      </c>
      <c r="BA6" s="21">
        <f t="shared" si="6"/>
        <v>74.09</v>
      </c>
      <c r="BB6" s="21">
        <f t="shared" si="6"/>
        <v>71.900000000000006</v>
      </c>
      <c r="BC6" s="21">
        <f t="shared" si="6"/>
        <v>73.75</v>
      </c>
      <c r="BD6" s="21">
        <f t="shared" si="6"/>
        <v>77.47</v>
      </c>
      <c r="BE6" s="20" t="str">
        <f>IF(BE7="","",IF(BE7="-","【-】","【"&amp;SUBSTITUTE(TEXT(BE7,"#,##0.00"),"-","△")&amp;"】"))</f>
        <v>【82.75】</v>
      </c>
      <c r="BF6" s="21">
        <f>IF(BF7="",NA(),BF7)</f>
        <v>719.23</v>
      </c>
      <c r="BG6" s="21">
        <f t="shared" ref="BG6:BO6" si="7">IF(BG7="",NA(),BG7)</f>
        <v>703.42</v>
      </c>
      <c r="BH6" s="21">
        <f t="shared" si="7"/>
        <v>689.72</v>
      </c>
      <c r="BI6" s="21">
        <f t="shared" si="7"/>
        <v>707.71</v>
      </c>
      <c r="BJ6" s="21">
        <f t="shared" si="7"/>
        <v>683.47</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104.7</v>
      </c>
      <c r="BR6" s="21">
        <f t="shared" ref="BR6:BZ6" si="8">IF(BR7="",NA(),BR7)</f>
        <v>105.59</v>
      </c>
      <c r="BS6" s="21">
        <f t="shared" si="8"/>
        <v>105.77</v>
      </c>
      <c r="BT6" s="21">
        <f t="shared" si="8"/>
        <v>105.07</v>
      </c>
      <c r="BU6" s="21">
        <f t="shared" si="8"/>
        <v>102.97</v>
      </c>
      <c r="BV6" s="21">
        <f t="shared" si="8"/>
        <v>105.67</v>
      </c>
      <c r="BW6" s="21">
        <f t="shared" si="8"/>
        <v>105.37</v>
      </c>
      <c r="BX6" s="21">
        <f t="shared" si="8"/>
        <v>99.93</v>
      </c>
      <c r="BY6" s="21">
        <f t="shared" si="8"/>
        <v>100.14</v>
      </c>
      <c r="BZ6" s="21">
        <f t="shared" si="8"/>
        <v>100.02</v>
      </c>
      <c r="CA6" s="20" t="str">
        <f>IF(CA7="","",IF(CA7="-","【-】","【"&amp;SUBSTITUTE(TEXT(CA7,"#,##0.00"),"-","△")&amp;"】"))</f>
        <v>【97.94】</v>
      </c>
      <c r="CB6" s="21">
        <f>IF(CB7="",NA(),CB7)</f>
        <v>133.13999999999999</v>
      </c>
      <c r="CC6" s="21">
        <f t="shared" ref="CC6:CK6" si="9">IF(CC7="",NA(),CC7)</f>
        <v>132.6</v>
      </c>
      <c r="CD6" s="21">
        <f t="shared" si="9"/>
        <v>133.25</v>
      </c>
      <c r="CE6" s="21">
        <f t="shared" si="9"/>
        <v>134.33000000000001</v>
      </c>
      <c r="CF6" s="21">
        <f t="shared" si="9"/>
        <v>137.28</v>
      </c>
      <c r="CG6" s="21">
        <f t="shared" si="9"/>
        <v>118.72</v>
      </c>
      <c r="CH6" s="21">
        <f t="shared" si="9"/>
        <v>120.5</v>
      </c>
      <c r="CI6" s="21">
        <f t="shared" si="9"/>
        <v>127.3</v>
      </c>
      <c r="CJ6" s="21">
        <f t="shared" si="9"/>
        <v>126.99</v>
      </c>
      <c r="CK6" s="21">
        <f t="shared" si="9"/>
        <v>130.54</v>
      </c>
      <c r="CL6" s="20" t="str">
        <f>IF(CL7="","",IF(CL7="-","【-】","【"&amp;SUBSTITUTE(TEXT(CL7,"#,##0.00"),"-","△")&amp;"】"))</f>
        <v>【140.98】</v>
      </c>
      <c r="CM6" s="21">
        <f>IF(CM7="",NA(),CM7)</f>
        <v>48.72</v>
      </c>
      <c r="CN6" s="21">
        <f t="shared" ref="CN6:CV6" si="10">IF(CN7="",NA(),CN7)</f>
        <v>48.51</v>
      </c>
      <c r="CO6" s="21">
        <f t="shared" si="10"/>
        <v>48.38</v>
      </c>
      <c r="CP6" s="21">
        <f t="shared" si="10"/>
        <v>47.69</v>
      </c>
      <c r="CQ6" s="21">
        <f t="shared" si="10"/>
        <v>51.97</v>
      </c>
      <c r="CR6" s="21">
        <f t="shared" si="10"/>
        <v>58.16</v>
      </c>
      <c r="CS6" s="21">
        <f t="shared" si="10"/>
        <v>58.91</v>
      </c>
      <c r="CT6" s="21">
        <f t="shared" si="10"/>
        <v>58.31</v>
      </c>
      <c r="CU6" s="21">
        <f t="shared" si="10"/>
        <v>57.8</v>
      </c>
      <c r="CV6" s="21">
        <f t="shared" si="10"/>
        <v>59.34</v>
      </c>
      <c r="CW6" s="20" t="str">
        <f>IF(CW7="","",IF(CW7="-","【-】","【"&amp;SUBSTITUTE(TEXT(CW7,"#,##0.00"),"-","△")&amp;"】"))</f>
        <v>【60.13】</v>
      </c>
      <c r="CX6" s="21">
        <f>IF(CX7="",NA(),CX7)</f>
        <v>97.46</v>
      </c>
      <c r="CY6" s="21">
        <f t="shared" ref="CY6:DG6" si="11">IF(CY7="",NA(),CY7)</f>
        <v>97.61</v>
      </c>
      <c r="CZ6" s="21">
        <f t="shared" si="11"/>
        <v>97.75</v>
      </c>
      <c r="DA6" s="21">
        <f t="shared" si="11"/>
        <v>97.91</v>
      </c>
      <c r="DB6" s="21">
        <f t="shared" si="11"/>
        <v>98.04</v>
      </c>
      <c r="DC6" s="21">
        <f t="shared" si="11"/>
        <v>99.1</v>
      </c>
      <c r="DD6" s="21">
        <f t="shared" si="11"/>
        <v>99.16</v>
      </c>
      <c r="DE6" s="21">
        <f t="shared" si="11"/>
        <v>99.21</v>
      </c>
      <c r="DF6" s="21">
        <f t="shared" si="11"/>
        <v>99.25</v>
      </c>
      <c r="DG6" s="21">
        <f t="shared" si="11"/>
        <v>99.29</v>
      </c>
      <c r="DH6" s="20" t="str">
        <f>IF(DH7="","",IF(DH7="-","【-】","【"&amp;SUBSTITUTE(TEXT(DH7,"#,##0.00"),"-","△")&amp;"】"))</f>
        <v>【96.00】</v>
      </c>
      <c r="DI6" s="21">
        <f>IF(DI7="",NA(),DI7)</f>
        <v>29.45</v>
      </c>
      <c r="DJ6" s="21">
        <f t="shared" ref="DJ6:DR6" si="12">IF(DJ7="",NA(),DJ7)</f>
        <v>31.11</v>
      </c>
      <c r="DK6" s="21">
        <f t="shared" si="12"/>
        <v>32.79</v>
      </c>
      <c r="DL6" s="21">
        <f t="shared" si="12"/>
        <v>34.119999999999997</v>
      </c>
      <c r="DM6" s="21">
        <f t="shared" si="12"/>
        <v>35.58</v>
      </c>
      <c r="DN6" s="21">
        <f t="shared" si="12"/>
        <v>49.35</v>
      </c>
      <c r="DO6" s="21">
        <f t="shared" si="12"/>
        <v>50.38</v>
      </c>
      <c r="DP6" s="21">
        <f t="shared" si="12"/>
        <v>51.54</v>
      </c>
      <c r="DQ6" s="21">
        <f t="shared" si="12"/>
        <v>52.5</v>
      </c>
      <c r="DR6" s="21">
        <f t="shared" si="12"/>
        <v>53.36</v>
      </c>
      <c r="DS6" s="20" t="str">
        <f>IF(DS7="","",IF(DS7="-","【-】","【"&amp;SUBSTITUTE(TEXT(DS7,"#,##0.00"),"-","△")&amp;"】"))</f>
        <v>【42.20】</v>
      </c>
      <c r="DT6" s="21">
        <f>IF(DT7="",NA(),DT7)</f>
        <v>6.39</v>
      </c>
      <c r="DU6" s="21">
        <f t="shared" ref="DU6:EC6" si="13">IF(DU7="",NA(),DU7)</f>
        <v>7.51</v>
      </c>
      <c r="DV6" s="21">
        <f t="shared" si="13"/>
        <v>8.94</v>
      </c>
      <c r="DW6" s="21">
        <f t="shared" si="13"/>
        <v>10.050000000000001</v>
      </c>
      <c r="DX6" s="21">
        <f t="shared" si="13"/>
        <v>11.18</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0.2</v>
      </c>
      <c r="EF6" s="21">
        <f t="shared" ref="EF6:EN6" si="14">IF(EF7="",NA(),EF7)</f>
        <v>0.2</v>
      </c>
      <c r="EG6" s="21">
        <f t="shared" si="14"/>
        <v>0.15</v>
      </c>
      <c r="EH6" s="21">
        <f t="shared" si="14"/>
        <v>0.34</v>
      </c>
      <c r="EI6" s="21">
        <f t="shared" si="14"/>
        <v>0.17</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2">
      <c r="A7" s="14"/>
      <c r="B7" s="23">
        <v>2024</v>
      </c>
      <c r="C7" s="23">
        <v>111007</v>
      </c>
      <c r="D7" s="23">
        <v>46</v>
      </c>
      <c r="E7" s="23">
        <v>17</v>
      </c>
      <c r="F7" s="23">
        <v>1</v>
      </c>
      <c r="G7" s="23">
        <v>0</v>
      </c>
      <c r="H7" s="23" t="s">
        <v>96</v>
      </c>
      <c r="I7" s="23" t="s">
        <v>97</v>
      </c>
      <c r="J7" s="23" t="s">
        <v>98</v>
      </c>
      <c r="K7" s="23" t="s">
        <v>99</v>
      </c>
      <c r="L7" s="23" t="s">
        <v>100</v>
      </c>
      <c r="M7" s="23" t="s">
        <v>101</v>
      </c>
      <c r="N7" s="24" t="s">
        <v>102</v>
      </c>
      <c r="O7" s="24">
        <v>56.95</v>
      </c>
      <c r="P7" s="24">
        <v>95.26</v>
      </c>
      <c r="Q7" s="24">
        <v>77.45</v>
      </c>
      <c r="R7" s="24">
        <v>2459</v>
      </c>
      <c r="S7" s="24">
        <v>1350500</v>
      </c>
      <c r="T7" s="24">
        <v>217.43</v>
      </c>
      <c r="U7" s="24">
        <v>6211.19</v>
      </c>
      <c r="V7" s="24">
        <v>1287789</v>
      </c>
      <c r="W7" s="24">
        <v>126.1</v>
      </c>
      <c r="X7" s="24">
        <v>10212.44</v>
      </c>
      <c r="Y7" s="24">
        <v>103.45</v>
      </c>
      <c r="Z7" s="24">
        <v>104.12</v>
      </c>
      <c r="AA7" s="24">
        <v>104.31</v>
      </c>
      <c r="AB7" s="24">
        <v>103.82</v>
      </c>
      <c r="AC7" s="24">
        <v>102.36</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67.69</v>
      </c>
      <c r="AV7" s="24">
        <v>70.099999999999994</v>
      </c>
      <c r="AW7" s="24">
        <v>69.64</v>
      </c>
      <c r="AX7" s="24">
        <v>56.62</v>
      </c>
      <c r="AY7" s="24">
        <v>59.78</v>
      </c>
      <c r="AZ7" s="24">
        <v>71.39</v>
      </c>
      <c r="BA7" s="24">
        <v>74.09</v>
      </c>
      <c r="BB7" s="24">
        <v>71.900000000000006</v>
      </c>
      <c r="BC7" s="24">
        <v>73.75</v>
      </c>
      <c r="BD7" s="24">
        <v>77.47</v>
      </c>
      <c r="BE7" s="24">
        <v>82.75</v>
      </c>
      <c r="BF7" s="24">
        <v>719.23</v>
      </c>
      <c r="BG7" s="24">
        <v>703.42</v>
      </c>
      <c r="BH7" s="24">
        <v>689.72</v>
      </c>
      <c r="BI7" s="24">
        <v>707.71</v>
      </c>
      <c r="BJ7" s="24">
        <v>683.47</v>
      </c>
      <c r="BK7" s="24">
        <v>551.04</v>
      </c>
      <c r="BL7" s="24">
        <v>523.58000000000004</v>
      </c>
      <c r="BM7" s="24">
        <v>508.99</v>
      </c>
      <c r="BN7" s="24">
        <v>497.17</v>
      </c>
      <c r="BO7" s="24">
        <v>479.62</v>
      </c>
      <c r="BP7" s="24">
        <v>602.55999999999995</v>
      </c>
      <c r="BQ7" s="24">
        <v>104.7</v>
      </c>
      <c r="BR7" s="24">
        <v>105.59</v>
      </c>
      <c r="BS7" s="24">
        <v>105.77</v>
      </c>
      <c r="BT7" s="24">
        <v>105.07</v>
      </c>
      <c r="BU7" s="24">
        <v>102.97</v>
      </c>
      <c r="BV7" s="24">
        <v>105.67</v>
      </c>
      <c r="BW7" s="24">
        <v>105.37</v>
      </c>
      <c r="BX7" s="24">
        <v>99.93</v>
      </c>
      <c r="BY7" s="24">
        <v>100.14</v>
      </c>
      <c r="BZ7" s="24">
        <v>100.02</v>
      </c>
      <c r="CA7" s="24">
        <v>97.94</v>
      </c>
      <c r="CB7" s="24">
        <v>133.13999999999999</v>
      </c>
      <c r="CC7" s="24">
        <v>132.6</v>
      </c>
      <c r="CD7" s="24">
        <v>133.25</v>
      </c>
      <c r="CE7" s="24">
        <v>134.33000000000001</v>
      </c>
      <c r="CF7" s="24">
        <v>137.28</v>
      </c>
      <c r="CG7" s="24">
        <v>118.72</v>
      </c>
      <c r="CH7" s="24">
        <v>120.5</v>
      </c>
      <c r="CI7" s="24">
        <v>127.3</v>
      </c>
      <c r="CJ7" s="24">
        <v>126.99</v>
      </c>
      <c r="CK7" s="24">
        <v>130.54</v>
      </c>
      <c r="CL7" s="24">
        <v>140.97999999999999</v>
      </c>
      <c r="CM7" s="24">
        <v>48.72</v>
      </c>
      <c r="CN7" s="24">
        <v>48.51</v>
      </c>
      <c r="CO7" s="24">
        <v>48.38</v>
      </c>
      <c r="CP7" s="24">
        <v>47.69</v>
      </c>
      <c r="CQ7" s="24">
        <v>51.97</v>
      </c>
      <c r="CR7" s="24">
        <v>58.16</v>
      </c>
      <c r="CS7" s="24">
        <v>58.91</v>
      </c>
      <c r="CT7" s="24">
        <v>58.31</v>
      </c>
      <c r="CU7" s="24">
        <v>57.8</v>
      </c>
      <c r="CV7" s="24">
        <v>59.34</v>
      </c>
      <c r="CW7" s="24">
        <v>60.13</v>
      </c>
      <c r="CX7" s="24">
        <v>97.46</v>
      </c>
      <c r="CY7" s="24">
        <v>97.61</v>
      </c>
      <c r="CZ7" s="24">
        <v>97.75</v>
      </c>
      <c r="DA7" s="24">
        <v>97.91</v>
      </c>
      <c r="DB7" s="24">
        <v>98.04</v>
      </c>
      <c r="DC7" s="24">
        <v>99.1</v>
      </c>
      <c r="DD7" s="24">
        <v>99.16</v>
      </c>
      <c r="DE7" s="24">
        <v>99.21</v>
      </c>
      <c r="DF7" s="24">
        <v>99.25</v>
      </c>
      <c r="DG7" s="24">
        <v>99.29</v>
      </c>
      <c r="DH7" s="24">
        <v>96</v>
      </c>
      <c r="DI7" s="24">
        <v>29.45</v>
      </c>
      <c r="DJ7" s="24">
        <v>31.11</v>
      </c>
      <c r="DK7" s="24">
        <v>32.79</v>
      </c>
      <c r="DL7" s="24">
        <v>34.119999999999997</v>
      </c>
      <c r="DM7" s="24">
        <v>35.58</v>
      </c>
      <c r="DN7" s="24">
        <v>49.35</v>
      </c>
      <c r="DO7" s="24">
        <v>50.38</v>
      </c>
      <c r="DP7" s="24">
        <v>51.54</v>
      </c>
      <c r="DQ7" s="24">
        <v>52.5</v>
      </c>
      <c r="DR7" s="24">
        <v>53.36</v>
      </c>
      <c r="DS7" s="24">
        <v>42.2</v>
      </c>
      <c r="DT7" s="24">
        <v>6.39</v>
      </c>
      <c r="DU7" s="24">
        <v>7.51</v>
      </c>
      <c r="DV7" s="24">
        <v>8.94</v>
      </c>
      <c r="DW7" s="24">
        <v>10.050000000000001</v>
      </c>
      <c r="DX7" s="24">
        <v>11.18</v>
      </c>
      <c r="DY7" s="24">
        <v>12.06</v>
      </c>
      <c r="DZ7" s="24">
        <v>13.41</v>
      </c>
      <c r="EA7" s="24">
        <v>15.06</v>
      </c>
      <c r="EB7" s="24">
        <v>16.87</v>
      </c>
      <c r="EC7" s="24">
        <v>18.739999999999998</v>
      </c>
      <c r="ED7" s="24">
        <v>9.4600000000000009</v>
      </c>
      <c r="EE7" s="24">
        <v>0.2</v>
      </c>
      <c r="EF7" s="24">
        <v>0.2</v>
      </c>
      <c r="EG7" s="24">
        <v>0.15</v>
      </c>
      <c r="EH7" s="24">
        <v>0.34</v>
      </c>
      <c r="EI7" s="24">
        <v>0.17</v>
      </c>
      <c r="EJ7" s="24">
        <v>0.41</v>
      </c>
      <c r="EK7" s="24">
        <v>0.45</v>
      </c>
      <c r="EL7" s="24">
        <v>0.44</v>
      </c>
      <c r="EM7" s="24">
        <v>0.36</v>
      </c>
      <c r="EN7" s="24">
        <v>0.37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B1454A9-ACA7-46AA-8CF2-DB0070C06D3D}"/>
</file>

<file path=customXml/itemProps2.xml><?xml version="1.0" encoding="utf-8"?>
<ds:datastoreItem xmlns:ds="http://schemas.openxmlformats.org/officeDocument/2006/customXml" ds:itemID="{EED68F7D-F903-44DC-A1E4-60A89E9994CC}"/>
</file>

<file path=customXml/itemProps3.xml><?xml version="1.0" encoding="utf-8"?>
<ds:datastoreItem xmlns:ds="http://schemas.openxmlformats.org/officeDocument/2006/customXml" ds:itemID="{302C0907-8CF3-4EE6-B55C-5B73542938A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