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下水経理担当\【経営調査チーム】★☆☆\06,経営比較分析表\11 R6決算\02 作成\"/>
    </mc:Choice>
  </mc:AlternateContent>
  <xr:revisionPtr revIDLastSave="0" documentId="13_ncr:1_{48CCB8AC-8F31-4202-971B-B4DB7E5FD965}" xr6:coauthVersionLast="47" xr6:coauthVersionMax="47" xr10:uidLastSave="{00000000-0000-0000-0000-000000000000}"/>
  <workbookProtection workbookAlgorithmName="SHA-512" workbookHashValue="pcGUUHSEqOgjCC+NhyjrXr0cULHdQE7pWsD9tHn9shb6FpVBRibZFNQLQ0GNm+sp3WknXuwNFOwVrfl30Q0MuA==" workbookSaltValue="3VWkjfyBOOrjI8BoN/PfG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AT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<sst xmlns="http://schemas.openxmlformats.org/spreadsheetml/2006/main" count="231" uniqueCount="116">
  <si>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</si>
  <si>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</si>
  <si>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</si>
  <si>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</si>
  <si>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</si>
  <si>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</si>
  <si>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</si>
  <si>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</si>
  <si>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</si>
  <si>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</si>
  <si>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</si>
  <si>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</si>
  <si>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</si>
  <si>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</si>
  <si>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</si>
  <si>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</si>
  <si>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</si>
  <si>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</si>
  <si>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</si>
  <si>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</si>
  <si>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</si>
  <si>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</si>
  <si>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</si>
  <si>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</si>
  <si>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</si>
  <si>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</si>
  <si>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</si>
  <si>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</si>
  <si>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</si>
  <si>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</si>
  <si>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</si>
  <si>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</si>
  <si>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</si>
  <si>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</si>
  <si>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</si>
  <si>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</si>
  <si>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</si>
  <si>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</si>
  <si>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</si>
  <si>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</si>
  <si>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</si>
  <si>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</si>
  <si>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</si>
  <si>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</si>
  <si>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</si>
  <si>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</si>
  <si>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</si>
  <si>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</si>
  <si>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</si>
  <si>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</si>
  <si>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</si>
  <si>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</si>
  <si>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</si>
  <si>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</si>
  <si>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</si>
  <si>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</si>
  <si>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</si>
  <si>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</si>
  <si>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</si>
  <si>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</si>
  <si>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</si>
  <si>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</si>
  <si>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</si>
  <si>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</si>
  <si>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</si>
  <si>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</si>
  <si>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</si>
  <si>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</si>
  <si>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</si>
  <si>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</si>
  <si>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</si>
  <si>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</si>
  <si>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</si>
  <si>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</si>
  <si>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</si>
  <si>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</si>
  <si>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</si>
  <si>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</si>
  <si>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</si>
  <si>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</si>
  <si>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</si>
  <si>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</si>
  <si>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</si>
  <si>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</si>
  <si>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</si>
  <si>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</si>
  <si>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</si>
  <si>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</si>
  <si>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</si>
  <si>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</si>
  <si>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</si>
  <si>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</si>
  <si>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</si>
  <si>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</si>
  <si>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</si>
  <si>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</si>
  <si>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</si>
  <si>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</si>
  <si>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</si>
  <si>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</si>
  <si>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</si>
  <si>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</si>
  <si>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</si>
  <si>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</si>
  <si>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</si>
  <si>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</si>
  <si>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</si>
  <si>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</si>
  <si>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</si>
  <si>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</si>
  <si>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</si>
  <si>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</si>
  <si>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</si>
  <si>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①経常収支比率は、物件費が委託料等の増加により前年度に比して増加したものの、下水道使用料が増加した影響により引き続き100%を上回っています。
③流動比率は、工事支払が進んだことによる未払金の減少により流動負債が減少したため、8.98％増加し、100％を上回っています。
④企業債残高対事業規模比率は、下水道使用料が増加したことにより、前年度より減少しています。
⑤経費回収率は、前年度より使用料収入が増加し、6.74％増加したものの、維持管理費が増加した影響により引き続き100％を下回っています。
⑥汚水処理原価は、類似団体と比しても低く、また一般家庭の負担も低くなっています。
⑦施設利用率は、一日に想定されうる最大汚水量に対応できるよう整備されており、5割程度で推移しています。
⑧水洗化率は、ほぼ100%に達しています。</t>
    <rPh sb="13" eb="16">
      <t>イタクリョウ</t>
    </rPh>
    <rPh sb="80" eb="84">
      <t>コウジシハラ</t>
    </rPh>
    <rPh sb="85" eb="86">
      <t>スス</t>
    </rPh>
    <rPh sb="93" eb="96">
      <t>ミバライキン</t>
    </rPh>
    <rPh sb="97" eb="99">
      <t>ゲンショウ</t>
    </rPh>
    <rPh sb="107" eb="109">
      <t>ゲンショウ</t>
    </rPh>
    <rPh sb="221" eb="226">
      <t>イジカンリヒ</t>
    </rPh>
    <rPh sb="227" eb="229">
      <t>ゾウカ</t>
    </rPh>
    <rPh sb="231" eb="233">
      <t>エイキョウ</t>
    </rPh>
    <rPh sb="330" eb="332">
      <t>シセツ</t>
    </rPh>
    <rPh sb="332" eb="334">
      <t>リヨウ</t>
    </rPh>
    <rPh sb="334" eb="335">
      <t>リツ</t>
    </rPh>
    <rPh sb="337" eb="339">
      <t>セイテン</t>
    </rPh>
    <rPh sb="339" eb="340">
      <t>ヒ</t>
    </rPh>
    <rPh sb="342" eb="343">
      <t>ヒスイセンカリツタッ</t>
    </rPh>
    <phoneticPr fontId="4"/>
  </si>
  <si>
    <t>①有形固定資産減価償却率は増加傾向にあります。施設の老朽化は進んでいくため、計画的に改築更新を実施することで、持続的な下水道機能の確保を図っていきます。
②管渠老朽化率は、類似団体と比べて高くなっていますが、これは本市の下水道事業の着手が早く老朽化した管渠が多いためです。また、年々増加傾向にあるものの、劣化状況や社会的影響などを考慮し、優先的に改築が必要な管渠から改築を進めており、効果的な下水道機能の確保を図っています。
③管渠改善率は、計画的な調査など状態監視を行うことで最適な改築更新を進めており、今後も、継続して適切な施設維持に努めていきます。</t>
    <rPh sb="78" eb="80">
      <t>カンキョ</t>
    </rPh>
    <rPh sb="80" eb="83">
      <t>ロウキュウカ</t>
    </rPh>
    <rPh sb="83" eb="84">
      <t>リツ</t>
    </rPh>
    <phoneticPr fontId="4"/>
  </si>
  <si>
    <t>　令和6年度は経常収支比率が引き続き100%を上回りましたが、経費回収率は100％には届かず、97.55％となっています。引き続き、100%以上を目標に効率的な事業執行に努めてまいります。
　しかし、今後さらに施設の老朽化対策には多額の事業費が必要となる一方、人口減少などにより、下水道使用料収入は長期的に見て減少傾向にあると見込まれます。
　そのため、更なる経営の効率化に向け、民間の経営手法の導入による一層のコスト縮減等を図るべく、市が出資する株式会社に、令和4年度から20年間の包括委託契約を行っています。
　今後、物価高騰等の影響による事業費の大幅な変動も考えられるため、経済情勢を注視しつつ、さらなる経費削減及び新たな収入確保の取り組みを具体化します。 厳しい経営環境の中、経営基盤の強化を図るには、次期経営戦略改定に向け、事業進捗や経費回収率の状況を考慮し、投資計画の変更や下水道使用料の改定も視野に入れた対応策について検討する必要があります。</t>
    <rPh sb="14" eb="15">
      <t>ヒ</t>
    </rPh>
    <rPh sb="16" eb="17">
      <t>ツヅ</t>
    </rPh>
    <rPh sb="234" eb="235">
      <t>サラ</t>
    </rPh>
    <rPh sb="237" eb="239">
      <t>ケイエイ</t>
    </rPh>
    <rPh sb="240" eb="242">
      <t>コウリツ</t>
    </rPh>
    <rPh sb="242" eb="243">
      <t>カ</t>
    </rPh>
    <rPh sb="244" eb="245">
      <t>ム</t>
    </rPh>
    <rPh sb="265" eb="266">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</si>
</sst>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6" fillId="0" borderId="6"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0.66</c:v>
                </c:pt>
                <c:pt idx="1">
                  <c:v>0.78</c:v>
                </c:pt>
                <c:pt idx="2">
                  <c:v>1.1000000000000001</c:v>
                </c:pt>
                <c:pt idx="3">
                  <c:v>0.75</c:v>
                </c:pt>
                <c:pt idx="4">
                  <c:v>0.79</c:v>
                </c:pt>
              </c:numCache>
            </c:numRef>
          </c:val>
          <c:extLst>
            <c:ext xmlns:c16="http://schemas.microsoft.com/office/drawing/2014/chart" uri="{C3380CC4-5D6E-409C-BE32-E72D297353CC}">
              <c16:uniqueId val="{00000000-5562-4F87-B5EF-70D3D5FE2B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5562-4F87-B5EF-70D3D5FE2B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53.98</c:v>
                </c:pt>
                <c:pt idx="1">
                  <c:v>54.19</c:v>
                </c:pt>
                <c:pt idx="2">
                  <c:v>52.94</c:v>
                </c:pt>
                <c:pt idx="3">
                  <c:v>54.53</c:v>
                </c:pt>
                <c:pt idx="4">
                  <c:v>55.22</c:v>
                </c:pt>
              </c:numCache>
            </c:numRef>
          </c:val>
          <c:extLst>
            <c:ext xmlns:c16="http://schemas.microsoft.com/office/drawing/2014/chart" uri="{C3380CC4-5D6E-409C-BE32-E72D297353CC}">
              <c16:uniqueId val="{00000000-164C-4AB1-8332-1004519748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164C-4AB1-8332-1004519748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E06-41B8-9026-371398CC67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4E06-41B8-9026-371398CC67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98.96</c:v>
                </c:pt>
                <c:pt idx="1">
                  <c:v>103.46</c:v>
                </c:pt>
                <c:pt idx="2">
                  <c:v>104.13</c:v>
                </c:pt>
                <c:pt idx="3">
                  <c:v>104.08</c:v>
                </c:pt>
                <c:pt idx="4">
                  <c:v>103.47</c:v>
                </c:pt>
              </c:numCache>
            </c:numRef>
          </c:val>
          <c:extLst>
            <c:ext xmlns:c16="http://schemas.microsoft.com/office/drawing/2014/chart" uri="{C3380CC4-5D6E-409C-BE32-E72D297353CC}">
              <c16:uniqueId val="{00000000-B5EB-48EE-A8E1-1C0AA11E06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B5EB-48EE-A8E1-1C0AA11E06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55.18</c:v>
                </c:pt>
                <c:pt idx="1">
                  <c:v>56.14</c:v>
                </c:pt>
                <c:pt idx="2">
                  <c:v>57</c:v>
                </c:pt>
                <c:pt idx="3">
                  <c:v>56.78</c:v>
                </c:pt>
                <c:pt idx="4">
                  <c:v>57.32</c:v>
                </c:pt>
              </c:numCache>
            </c:numRef>
          </c:val>
          <c:extLst>
            <c:ext xmlns:c16="http://schemas.microsoft.com/office/drawing/2014/chart" uri="{C3380CC4-5D6E-409C-BE32-E72D297353CC}">
              <c16:uniqueId val="{00000000-EA13-4EC2-812F-80DCF2FC94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EA13-4EC2-812F-80DCF2FC94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42.94</c:v>
                </c:pt>
                <c:pt idx="1">
                  <c:v>44.71</c:v>
                </c:pt>
                <c:pt idx="2">
                  <c:v>47.6</c:v>
                </c:pt>
                <c:pt idx="3">
                  <c:v>49.5</c:v>
                </c:pt>
                <c:pt idx="4">
                  <c:v>51.32</c:v>
                </c:pt>
              </c:numCache>
            </c:numRef>
          </c:val>
          <c:extLst>
            <c:ext xmlns:c16="http://schemas.microsoft.com/office/drawing/2014/chart" uri="{C3380CC4-5D6E-409C-BE32-E72D297353CC}">
              <c16:uniqueId val="{00000000-4EF5-40E0-9557-8CFC805308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4EF5-40E0-9557-8CFC805308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16-4C37-8563-AB55C4CA7E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0A16-4C37-8563-AB55C4CA7E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106.27</c:v>
                </c:pt>
                <c:pt idx="1">
                  <c:v>105.73</c:v>
                </c:pt>
                <c:pt idx="2">
                  <c:v>101.67</c:v>
                </c:pt>
                <c:pt idx="3">
                  <c:v>93.86</c:v>
                </c:pt>
                <c:pt idx="4">
                  <c:v>102.84</c:v>
                </c:pt>
              </c:numCache>
            </c:numRef>
          </c:val>
          <c:extLst>
            <c:ext xmlns:c16="http://schemas.microsoft.com/office/drawing/2014/chart" uri="{C3380CC4-5D6E-409C-BE32-E72D297353CC}">
              <c16:uniqueId val="{00000000-9ECD-4134-B466-DC6FAE451F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9ECD-4134-B466-DC6FAE451F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588.22</c:v>
                </c:pt>
                <c:pt idx="1">
                  <c:v>494.5</c:v>
                </c:pt>
                <c:pt idx="2">
                  <c:v>560.12</c:v>
                </c:pt>
                <c:pt idx="3">
                  <c:v>533.29999999999995</c:v>
                </c:pt>
                <c:pt idx="4">
                  <c:v>500.65</c:v>
                </c:pt>
              </c:numCache>
            </c:numRef>
          </c:val>
          <c:extLst>
            <c:ext xmlns:c16="http://schemas.microsoft.com/office/drawing/2014/chart" uri="{C3380CC4-5D6E-409C-BE32-E72D297353CC}">
              <c16:uniqueId val="{00000000-4B20-4F84-BC6B-872AAD5E44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4B20-4F84-BC6B-872AAD5E44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88.7</c:v>
                </c:pt>
                <c:pt idx="1">
                  <c:v>97.84</c:v>
                </c:pt>
                <c:pt idx="2">
                  <c:v>90.8</c:v>
                </c:pt>
                <c:pt idx="3">
                  <c:v>90.81</c:v>
                </c:pt>
                <c:pt idx="4">
                  <c:v>97.55</c:v>
                </c:pt>
              </c:numCache>
            </c:numRef>
          </c:val>
          <c:extLst>
            <c:ext xmlns:c16="http://schemas.microsoft.com/office/drawing/2014/chart" uri="{C3380CC4-5D6E-409C-BE32-E72D297353CC}">
              <c16:uniqueId val="{00000000-336F-490F-B4C9-6048DA964F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336F-490F-B4C9-6048DA964F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91.14</c:v>
                </c:pt>
                <c:pt idx="1">
                  <c:v>90.48</c:v>
                </c:pt>
                <c:pt idx="2">
                  <c:v>92.58</c:v>
                </c:pt>
                <c:pt idx="3">
                  <c:v>93.94</c:v>
                </c:pt>
                <c:pt idx="4">
                  <c:v>95.42</c:v>
                </c:pt>
              </c:numCache>
            </c:numRef>
          </c:val>
          <c:extLst>
            <c:ext xmlns:c16="http://schemas.microsoft.com/office/drawing/2014/chart" uri="{C3380CC4-5D6E-409C-BE32-E72D297353CC}">
              <c16:uniqueId val="{00000000-8DB4-4306-9662-A36276B04C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8DB4-4306-9662-A36276B04C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P89" sqref="BP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大阪市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政令市等</v>
      </c>
      <c r="X8" s="34"/>
      <c r="Y8" s="34"/>
      <c r="Z8" s="34"/>
      <c r="AA8" s="34"/>
      <c r="AB8" s="34"/>
      <c r="AC8" s="34"/>
      <c r="AD8" s="35" t="str">
        <f>データ!$M$6</f>
        <v>非設置</v>
      </c>
      <c r="AE8" s="35"/>
      <c r="AF8" s="35"/>
      <c r="AG8" s="35"/>
      <c r="AH8" s="35"/>
      <c r="AI8" s="35"/>
      <c r="AJ8" s="35"/>
      <c r="AK8" s="3"/>
      <c r="AL8" s="36">
        <f>データ!S6</f>
        <v>2778917</v>
      </c>
      <c r="AM8" s="36"/>
      <c r="AN8" s="36"/>
      <c r="AO8" s="36"/>
      <c r="AP8" s="36"/>
      <c r="AQ8" s="36"/>
      <c r="AR8" s="36"/>
      <c r="AS8" s="36"/>
      <c r="AT8" s="37">
        <f>データ!T6</f>
        <v>225.34</v>
      </c>
      <c r="AU8" s="37"/>
      <c r="AV8" s="37"/>
      <c r="AW8" s="37"/>
      <c r="AX8" s="37"/>
      <c r="AY8" s="37"/>
      <c r="AZ8" s="37"/>
      <c r="BA8" s="37"/>
      <c r="BB8" s="37">
        <f>データ!U6</f>
        <v>12332.11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59.5</v>
      </c>
      <c r="J10" s="37"/>
      <c r="K10" s="37"/>
      <c r="L10" s="37"/>
      <c r="M10" s="37"/>
      <c r="N10" s="37"/>
      <c r="O10" s="37"/>
      <c r="P10" s="37">
        <f>データ!P6</f>
        <v>100</v>
      </c>
      <c r="Q10" s="37"/>
      <c r="R10" s="37"/>
      <c r="S10" s="37"/>
      <c r="T10" s="37"/>
      <c r="U10" s="37"/>
      <c r="V10" s="37"/>
      <c r="W10" s="37">
        <f>データ!Q6</f>
        <v>73.52</v>
      </c>
      <c r="X10" s="37"/>
      <c r="Y10" s="37"/>
      <c r="Z10" s="37"/>
      <c r="AA10" s="37"/>
      <c r="AB10" s="37"/>
      <c r="AC10" s="37"/>
      <c r="AD10" s="36">
        <f>データ!R6</f>
        <v>1276</v>
      </c>
      <c r="AE10" s="36"/>
      <c r="AF10" s="36"/>
      <c r="AG10" s="36"/>
      <c r="AH10" s="36"/>
      <c r="AI10" s="36"/>
      <c r="AJ10" s="36"/>
      <c r="AK10" s="2"/>
      <c r="AL10" s="36">
        <f>データ!V6</f>
        <v>2783854</v>
      </c>
      <c r="AM10" s="36"/>
      <c r="AN10" s="36"/>
      <c r="AO10" s="36"/>
      <c r="AP10" s="36"/>
      <c r="AQ10" s="36"/>
      <c r="AR10" s="36"/>
      <c r="AS10" s="36"/>
      <c r="AT10" s="37">
        <f>データ!W6</f>
        <v>193.8</v>
      </c>
      <c r="AU10" s="37"/>
      <c r="AV10" s="37"/>
      <c r="AW10" s="37"/>
      <c r="AX10" s="37"/>
      <c r="AY10" s="37"/>
      <c r="AZ10" s="37"/>
      <c r="BA10" s="37"/>
      <c r="BB10" s="37">
        <f>データ!X6</f>
        <v>14364.57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SjmKXpQUUITW+OcldUuUnfKdTf9/Q5eNhIVEKTNjQL9f4CXrSVpe7vyj+QM8n1YGb5bij3htB6JXi0X/11mvA==" saltValue="9/Reyuipsvb/uXUBIG9V8Q=="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271004</v>
      </c>
      <c r="D6" s="19">
        <f t="shared" si="3"/>
        <v>46</v>
      </c>
      <c r="E6" s="19">
        <f t="shared" si="3"/>
        <v>17</v>
      </c>
      <c r="F6" s="19">
        <f t="shared" si="3"/>
        <v>1</v>
      </c>
      <c r="G6" s="19">
        <f t="shared" si="3"/>
        <v>0</v>
      </c>
      <c r="H6" s="19" t="str">
        <f t="shared" si="3"/>
        <v>大阪府　大阪市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59.5</v>
      </c>
      <c r="P6" s="20">
        <f t="shared" si="3"/>
        <v>100</v>
      </c>
      <c r="Q6" s="20">
        <f t="shared" si="3"/>
        <v>73.52</v>
      </c>
      <c r="R6" s="20">
        <f t="shared" si="3"/>
        <v>1276</v>
      </c>
      <c r="S6" s="20">
        <f t="shared" si="3"/>
        <v>2778917</v>
      </c>
      <c r="T6" s="20">
        <f t="shared" si="3"/>
        <v>225.34</v>
      </c>
      <c r="U6" s="20">
        <f t="shared" si="3"/>
        <v>12332.11</v>
      </c>
      <c r="V6" s="20">
        <f t="shared" si="3"/>
        <v>2783854</v>
      </c>
      <c r="W6" s="20">
        <f t="shared" si="3"/>
        <v>193.8</v>
      </c>
      <c r="X6" s="20">
        <f t="shared" si="3"/>
        <v>14364.57</v>
      </c>
      <c r="Y6" s="21">
        <f>IF(Y7="",NA(),Y7)</f>
        <v>98.96</v>
      </c>
      <c r="Z6" s="21">
        <f t="shared" ref="Z6:AH6" si="4">IF(Z7="",NA(),Z7)</f>
        <v>103.46</v>
      </c>
      <c r="AA6" s="21">
        <f t="shared" si="4"/>
        <v>104.13</v>
      </c>
      <c r="AB6" s="21">
        <f t="shared" si="4"/>
        <v>104.08</v>
      </c>
      <c r="AC6" s="21">
        <f t="shared" si="4"/>
        <v>103.47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106.27</v>
      </c>
      <c r="AV6" s="21">
        <f t="shared" ref="AV6:BD6" si="6">IF(AV7="",NA(),AV7)</f>
        <v>105.73</v>
      </c>
      <c r="AW6" s="21">
        <f t="shared" si="6"/>
        <v>101.67</v>
      </c>
      <c r="AX6" s="21">
        <f t="shared" si="6"/>
        <v>93.86</v>
      </c>
      <c r="AY6" s="21">
        <f t="shared" si="6"/>
        <v>102.84</v>
      </c>
      <c r="AZ6" s="21">
        <f t="shared" si="6"/>
        <v>71.39</v>
      </c>
      <c r="BA6" s="21">
        <f t="shared" si="6"/>
        <v>74.09</v>
      </c>
      <c r="BB6" s="21">
        <f t="shared" si="6"/>
        <v>71.900000000000006</v>
      </c>
      <c r="BC6" s="21">
        <f t="shared" si="6"/>
        <v>73.75</v>
      </c>
      <c r="BD6" s="21">
        <f t="shared" si="6"/>
        <v>77.47</v>
      </c>
      <c r="BE6" s="20" t="str">
        <f>IF(BE7="","",IF(BE7="-","【-】","【"&amp;SUBSTITUTE(TEXT(BE7,"#,##0.00"),"-","△")&amp;"】"))</f>
        <v>【82.75】</v>
      </c>
      <c r="BF6" s="21">
        <f>IF(BF7="",NA(),BF7)</f>
        <v>588.22</v>
      </c>
      <c r="BG6" s="21">
        <f t="shared" ref="BG6:BO6" si="7">IF(BG7="",NA(),BG7)</f>
        <v>494.5</v>
      </c>
      <c r="BH6" s="21">
        <f t="shared" si="7"/>
        <v>560.12</v>
      </c>
      <c r="BI6" s="21">
        <f t="shared" si="7"/>
        <v>533.29999999999995</v>
      </c>
      <c r="BJ6" s="21">
        <f t="shared" si="7"/>
        <v>500.65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88.7</v>
      </c>
      <c r="BR6" s="21">
        <f t="shared" ref="BR6:BZ6" si="8">IF(BR7="",NA(),BR7)</f>
        <v>97.84</v>
      </c>
      <c r="BS6" s="21">
        <f t="shared" si="8"/>
        <v>90.8</v>
      </c>
      <c r="BT6" s="21">
        <f t="shared" si="8"/>
        <v>90.81</v>
      </c>
      <c r="BU6" s="21">
        <f t="shared" si="8"/>
        <v>97.55</v>
      </c>
      <c r="BV6" s="21">
        <f t="shared" si="8"/>
        <v>105.67</v>
      </c>
      <c r="BW6" s="21">
        <f t="shared" si="8"/>
        <v>105.37</v>
      </c>
      <c r="BX6" s="21">
        <f t="shared" si="8"/>
        <v>99.93</v>
      </c>
      <c r="BY6" s="21">
        <f t="shared" si="8"/>
        <v>100.14</v>
      </c>
      <c r="BZ6" s="21">
        <f t="shared" si="8"/>
        <v>100.02</v>
      </c>
      <c r="CA6" s="20" t="str">
        <f>IF(CA7="","",IF(CA7="-","【-】","【"&amp;SUBSTITUTE(TEXT(CA7,"#,##0.00"),"-","△")&amp;"】"))</f>
        <v>【97.94】</v>
      </c>
      <c r="CB6" s="21">
        <f>IF(CB7="",NA(),CB7)</f>
        <v>91.14</v>
      </c>
      <c r="CC6" s="21">
        <f t="shared" ref="CC6:CK6" si="9">IF(CC7="",NA(),CC7)</f>
        <v>90.48</v>
      </c>
      <c r="CD6" s="21">
        <f t="shared" si="9"/>
        <v>92.58</v>
      </c>
      <c r="CE6" s="21">
        <f t="shared" si="9"/>
        <v>93.94</v>
      </c>
      <c r="CF6" s="21">
        <f t="shared" si="9"/>
        <v>95.42</v>
      </c>
      <c r="CG6" s="21">
        <f t="shared" si="9"/>
        <v>118.72</v>
      </c>
      <c r="CH6" s="21">
        <f t="shared" si="9"/>
        <v>120.5</v>
      </c>
      <c r="CI6" s="21">
        <f t="shared" si="9"/>
        <v>127.3</v>
      </c>
      <c r="CJ6" s="21">
        <f t="shared" si="9"/>
        <v>126.99</v>
      </c>
      <c r="CK6" s="21">
        <f t="shared" si="9"/>
        <v>130.54</v>
      </c>
      <c r="CL6" s="20" t="str">
        <f>IF(CL7="","",IF(CL7="-","【-】","【"&amp;SUBSTITUTE(TEXT(CL7,"#,##0.00"),"-","△")&amp;"】"))</f>
        <v>【140.98】</v>
      </c>
      <c r="CM6" s="21">
        <f>IF(CM7="",NA(),CM7)</f>
        <v>53.98</v>
      </c>
      <c r="CN6" s="21">
        <f t="shared" ref="CN6:CV6" si="10">IF(CN7="",NA(),CN7)</f>
        <v>54.19</v>
      </c>
      <c r="CO6" s="21">
        <f t="shared" si="10"/>
        <v>52.94</v>
      </c>
      <c r="CP6" s="21">
        <f t="shared" si="10"/>
        <v>54.53</v>
      </c>
      <c r="CQ6" s="21">
        <f t="shared" si="10"/>
        <v>55.22</v>
      </c>
      <c r="CR6" s="21">
        <f t="shared" si="10"/>
        <v>58.16</v>
      </c>
      <c r="CS6" s="21">
        <f t="shared" si="10"/>
        <v>58.91</v>
      </c>
      <c r="CT6" s="21">
        <f t="shared" si="10"/>
        <v>58.31</v>
      </c>
      <c r="CU6" s="21">
        <f t="shared" si="10"/>
        <v>57.8</v>
      </c>
      <c r="CV6" s="21">
        <f t="shared" si="10"/>
        <v>59.34</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99.1</v>
      </c>
      <c r="DD6" s="21">
        <f t="shared" si="11"/>
        <v>99.16</v>
      </c>
      <c r="DE6" s="21">
        <f t="shared" si="11"/>
        <v>99.21</v>
      </c>
      <c r="DF6" s="21">
        <f t="shared" si="11"/>
        <v>99.25</v>
      </c>
      <c r="DG6" s="21">
        <f t="shared" si="11"/>
        <v>99.29</v>
      </c>
      <c r="DH6" s="20" t="str">
        <f>IF(DH7="","",IF(DH7="-","【-】","【"&amp;SUBSTITUTE(TEXT(DH7,"#,##0.00"),"-","△")&amp;"】"))</f>
        <v>【96.00】</v>
      </c>
      <c r="DI6" s="21">
        <f>IF(DI7="",NA(),DI7)</f>
        <v>55.18</v>
      </c>
      <c r="DJ6" s="21">
        <f t="shared" ref="DJ6:DR6" si="12">IF(DJ7="",NA(),DJ7)</f>
        <v>56.14</v>
      </c>
      <c r="DK6" s="21">
        <f t="shared" si="12"/>
        <v>57</v>
      </c>
      <c r="DL6" s="21">
        <f t="shared" si="12"/>
        <v>56.78</v>
      </c>
      <c r="DM6" s="21">
        <f t="shared" si="12"/>
        <v>57.32</v>
      </c>
      <c r="DN6" s="21">
        <f t="shared" si="12"/>
        <v>49.35</v>
      </c>
      <c r="DO6" s="21">
        <f t="shared" si="12"/>
        <v>50.38</v>
      </c>
      <c r="DP6" s="21">
        <f t="shared" si="12"/>
        <v>51.54</v>
      </c>
      <c r="DQ6" s="21">
        <f t="shared" si="12"/>
        <v>52.5</v>
      </c>
      <c r="DR6" s="21">
        <f t="shared" si="12"/>
        <v>53.36</v>
      </c>
      <c r="DS6" s="20" t="str">
        <f>IF(DS7="","",IF(DS7="-","【-】","【"&amp;SUBSTITUTE(TEXT(DS7,"#,##0.00"),"-","△")&amp;"】"))</f>
        <v>【42.20】</v>
      </c>
      <c r="DT6" s="21">
        <f>IF(DT7="",NA(),DT7)</f>
        <v>42.94</v>
      </c>
      <c r="DU6" s="21">
        <f t="shared" ref="DU6:EC6" si="13">IF(DU7="",NA(),DU7)</f>
        <v>44.71</v>
      </c>
      <c r="DV6" s="21">
        <f t="shared" si="13"/>
        <v>47.6</v>
      </c>
      <c r="DW6" s="21">
        <f t="shared" si="13"/>
        <v>49.5</v>
      </c>
      <c r="DX6" s="21">
        <f t="shared" si="13"/>
        <v>51.32</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0.66</v>
      </c>
      <c r="EF6" s="21">
        <f t="shared" ref="EF6:EN6" si="14">IF(EF7="",NA(),EF7)</f>
        <v>0.78</v>
      </c>
      <c r="EG6" s="21">
        <f t="shared" si="14"/>
        <v>1.1000000000000001</v>
      </c>
      <c r="EH6" s="21">
        <f t="shared" si="14"/>
        <v>0.75</v>
      </c>
      <c r="EI6" s="21">
        <f t="shared" si="14"/>
        <v>0.79</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271004</v>
      </c>
      <c r="D7" s="23">
        <v>46</v>
      </c>
      <c r="E7" s="23">
        <v>17</v>
      </c>
      <c r="F7" s="23">
        <v>1</v>
      </c>
      <c r="G7" s="23">
        <v>0</v>
      </c>
      <c r="H7" s="23" t="s">
        <v>96</v>
      </c>
      <c r="I7" s="23" t="s">
        <v>97</v>
      </c>
      <c r="J7" s="23" t="s">
        <v>98</v>
      </c>
      <c r="K7" s="23" t="s">
        <v>99</v>
      </c>
      <c r="L7" s="23" t="s">
        <v>100</v>
      </c>
      <c r="M7" s="23" t="s">
        <v>101</v>
      </c>
      <c r="N7" s="24" t="s">
        <v>102</v>
      </c>
      <c r="O7" s="24">
        <v>59.5</v>
      </c>
      <c r="P7" s="24">
        <v>100</v>
      </c>
      <c r="Q7" s="24">
        <v>73.52</v>
      </c>
      <c r="R7" s="24">
        <v>1276</v>
      </c>
      <c r="S7" s="24">
        <v>2778917</v>
      </c>
      <c r="T7" s="24">
        <v>225.34</v>
      </c>
      <c r="U7" s="24">
        <v>12332.11</v>
      </c>
      <c r="V7" s="24">
        <v>2783854</v>
      </c>
      <c r="W7" s="24">
        <v>193.8</v>
      </c>
      <c r="X7" s="24">
        <v>14364.57</v>
      </c>
      <c r="Y7" s="24">
        <v>98.96</v>
      </c>
      <c r="Z7" s="24">
        <v>103.46</v>
      </c>
      <c r="AA7" s="24">
        <v>104.13</v>
      </c>
      <c r="AB7" s="24">
        <v>104.08</v>
      </c>
      <c r="AC7" s="24">
        <v>103.47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106.27</v>
      </c>
      <c r="AV7" s="24">
        <v>105.73</v>
      </c>
      <c r="AW7" s="24">
        <v>101.67</v>
      </c>
      <c r="AX7" s="24">
        <v>93.86</v>
      </c>
      <c r="AY7" s="24">
        <v>102.84</v>
      </c>
      <c r="AZ7" s="24">
        <v>71.39</v>
      </c>
      <c r="BA7" s="24">
        <v>74.09</v>
      </c>
      <c r="BB7" s="24">
        <v>71.900000000000006</v>
      </c>
      <c r="BC7" s="24">
        <v>73.75</v>
      </c>
      <c r="BD7" s="24">
        <v>77.47</v>
      </c>
      <c r="BE7" s="24">
        <v>82.75</v>
      </c>
      <c r="BF7" s="24">
        <v>588.22</v>
      </c>
      <c r="BG7" s="24">
        <v>494.5</v>
      </c>
      <c r="BH7" s="24">
        <v>560.12</v>
      </c>
      <c r="BI7" s="24">
        <v>533.29999999999995</v>
      </c>
      <c r="BJ7" s="24">
        <v>500.65</v>
      </c>
      <c r="BK7" s="24">
        <v>551.04</v>
      </c>
      <c r="BL7" s="24">
        <v>523.58000000000004</v>
      </c>
      <c r="BM7" s="24">
        <v>508.99</v>
      </c>
      <c r="BN7" s="24">
        <v>497.17</v>
      </c>
      <c r="BO7" s="24">
        <v>479.62</v>
      </c>
      <c r="BP7" s="24">
        <v>602.55999999999995</v>
      </c>
      <c r="BQ7" s="24">
        <v>88.7</v>
      </c>
      <c r="BR7" s="24">
        <v>97.84</v>
      </c>
      <c r="BS7" s="24">
        <v>90.8</v>
      </c>
      <c r="BT7" s="24">
        <v>90.81</v>
      </c>
      <c r="BU7" s="24">
        <v>97.55</v>
      </c>
      <c r="BV7" s="24">
        <v>105.67</v>
      </c>
      <c r="BW7" s="24">
        <v>105.37</v>
      </c>
      <c r="BX7" s="24">
        <v>99.93</v>
      </c>
      <c r="BY7" s="24">
        <v>100.14</v>
      </c>
      <c r="BZ7" s="24">
        <v>100.02</v>
      </c>
      <c r="CA7" s="24">
        <v>97.94</v>
      </c>
      <c r="CB7" s="24">
        <v>91.14</v>
      </c>
      <c r="CC7" s="24">
        <v>90.48</v>
      </c>
      <c r="CD7" s="24">
        <v>92.58</v>
      </c>
      <c r="CE7" s="24">
        <v>93.94</v>
      </c>
      <c r="CF7" s="24">
        <v>95.42</v>
      </c>
      <c r="CG7" s="24">
        <v>118.72</v>
      </c>
      <c r="CH7" s="24">
        <v>120.5</v>
      </c>
      <c r="CI7" s="24">
        <v>127.3</v>
      </c>
      <c r="CJ7" s="24">
        <v>126.99</v>
      </c>
      <c r="CK7" s="24">
        <v>130.54</v>
      </c>
      <c r="CL7" s="24">
        <v>140.97999999999999</v>
      </c>
      <c r="CM7" s="24">
        <v>53.98</v>
      </c>
      <c r="CN7" s="24">
        <v>54.19</v>
      </c>
      <c r="CO7" s="24">
        <v>52.94</v>
      </c>
      <c r="CP7" s="24">
        <v>54.53</v>
      </c>
      <c r="CQ7" s="24">
        <v>55.22</v>
      </c>
      <c r="CR7" s="24">
        <v>58.16</v>
      </c>
      <c r="CS7" s="24">
        <v>58.91</v>
      </c>
      <c r="CT7" s="24">
        <v>58.31</v>
      </c>
      <c r="CU7" s="24">
        <v>57.8</v>
      </c>
      <c r="CV7" s="24">
        <v>59.34</v>
      </c>
      <c r="CW7" s="24">
        <v>60.13</v>
      </c>
      <c r="CX7" s="24">
        <v>100</v>
      </c>
      <c r="CY7" s="24">
        <v>100</v>
      </c>
      <c r="CZ7" s="24">
        <v>100</v>
      </c>
      <c r="DA7" s="24">
        <v>100</v>
      </c>
      <c r="DB7" s="24">
        <v>100</v>
      </c>
      <c r="DC7" s="24">
        <v>99.1</v>
      </c>
      <c r="DD7" s="24">
        <v>99.16</v>
      </c>
      <c r="DE7" s="24">
        <v>99.21</v>
      </c>
      <c r="DF7" s="24">
        <v>99.25</v>
      </c>
      <c r="DG7" s="24">
        <v>99.29</v>
      </c>
      <c r="DH7" s="24">
        <v>96</v>
      </c>
      <c r="DI7" s="24">
        <v>55.18</v>
      </c>
      <c r="DJ7" s="24">
        <v>56.14</v>
      </c>
      <c r="DK7" s="24">
        <v>57</v>
      </c>
      <c r="DL7" s="24">
        <v>56.78</v>
      </c>
      <c r="DM7" s="24">
        <v>57.32</v>
      </c>
      <c r="DN7" s="24">
        <v>49.35</v>
      </c>
      <c r="DO7" s="24">
        <v>50.38</v>
      </c>
      <c r="DP7" s="24">
        <v>51.54</v>
      </c>
      <c r="DQ7" s="24">
        <v>52.5</v>
      </c>
      <c r="DR7" s="24">
        <v>53.36</v>
      </c>
      <c r="DS7" s="24">
        <v>42.2</v>
      </c>
      <c r="DT7" s="24">
        <v>42.94</v>
      </c>
      <c r="DU7" s="24">
        <v>44.71</v>
      </c>
      <c r="DV7" s="24">
        <v>47.6</v>
      </c>
      <c r="DW7" s="24">
        <v>49.5</v>
      </c>
      <c r="DX7" s="24">
        <v>51.32</v>
      </c>
      <c r="DY7" s="24">
        <v>12.06</v>
      </c>
      <c r="DZ7" s="24">
        <v>13.41</v>
      </c>
      <c r="EA7" s="24">
        <v>15.06</v>
      </c>
      <c r="EB7" s="24">
        <v>16.87</v>
      </c>
      <c r="EC7" s="24">
        <v>18.739999999999998</v>
      </c>
      <c r="ED7" s="24">
        <v>9.4600000000000009</v>
      </c>
      <c r="EE7" s="24">
        <v>0.66</v>
      </c>
      <c r="EF7" s="24">
        <v>0.78</v>
      </c>
      <c r="EG7" s="24">
        <v>1.1000000000000001</v>
      </c>
      <c r="EH7" s="24">
        <v>0.75</v>
      </c>
      <c r="EI7" s="24">
        <v>0.79</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5AB091D-E00F-4E87-8066-63CC5F52DD3F}"/>
</file>

<file path=customXml/itemProps2.xml><?xml version="1.0" encoding="utf-8"?>
<ds:datastoreItem xmlns:ds="http://schemas.openxmlformats.org/officeDocument/2006/customXml" ds:itemID="{2B88F698-EF3A-4919-800F-15DDBC693A58}"/>
</file>

<file path=customXml/itemProps3.xml><?xml version="1.0" encoding="utf-8"?>
<ds:datastoreItem xmlns:ds="http://schemas.openxmlformats.org/officeDocument/2006/customXml" ds:itemID="{A331A3DA-031C-4A16-87AC-2220DA1F06D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2026-01-15T05:19:51Z</cp:lastPrinted>
  <dcterms:created xsi:type="dcterms:W3CDTF">2025-12-23T06:02:51Z</dcterms:created>
  <dcterms:modified xsi:type="dcterms:W3CDTF">2026-01-21T00:17:55Z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