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ile.suidou.local\企業団ファイルサーバ\01_本庁\財務課\＊経営比較分析表・34業務指標(PI)\＊経営比較分析表\R07(06決算）\回答\"/>
    </mc:Choice>
  </mc:AlternateContent>
  <xr:revisionPtr revIDLastSave="0" documentId="13_ncr:1_{415AFCAA-4992-4A31-BFFB-C23CC5BC5CE9}" xr6:coauthVersionLast="47" xr6:coauthVersionMax="47" xr10:uidLastSave="{00000000-0000-0000-0000-000000000000}"/>
  <workbookProtection workbookAlgorithmName="SHA-512" workbookHashValue="4C3lcoBdzzNdO03x2V7d9tvD0Mfs6/M6P8qZr5apmvn0TQhTVMvzM/46jkbZ7rUaqy6i/HcNkkatDmESi5GHvw==" workbookSaltValue="IJV68kOaJcmBoQsY1xeqy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O6" i="5"/>
  <c r="N6" i="5"/>
  <c r="B10" i="4" s="1"/>
  <c r="M6" i="5"/>
  <c r="AD8" i="4" s="1"/>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BB10" i="4"/>
  <c r="AT10" i="4"/>
  <c r="AL10" i="4"/>
  <c r="W10" i="4"/>
  <c r="P10" i="4"/>
  <c r="I10" i="4"/>
</calcChain>
</file>

<file path=xl/sharedStrings.xml><?xml version="1.0" encoding="utf-8"?>
<sst xmlns="http://schemas.openxmlformats.org/spreadsheetml/2006/main" count="231" uniqueCount="113">
  <si>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</si>
  <si>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</si>
  <si>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</si>
  <si>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</si>
  <si>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</si>
  <si>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</si>
  <si>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</si>
  <si>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</si>
  <si>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</si>
  <si>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</si>
  <si>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</si>
  <si>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</si>
  <si>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</si>
  <si>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</si>
  <si>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</si>
  <si>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</si>
  <si>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</si>
  <si>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</si>
  <si>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</si>
  <si>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</si>
  <si>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</si>
  <si>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</si>
  <si>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</si>
  <si>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</si>
  <si>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</si>
  <si>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</si>
  <si>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</si>
  <si>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</si>
  <si>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</si>
  <si>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</si>
  <si>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</si>
  <si>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</si>
  <si>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</si>
  <si>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</si>
  <si>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</si>
  <si>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</si>
  <si>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</si>
  <si>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</si>
  <si>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</si>
  <si>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</si>
  <si>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</si>
  <si>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</si>
  <si>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</si>
  <si>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</si>
  <si>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</si>
  <si>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</si>
  <si>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</si>
  <si>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</si>
  <si>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</si>
  <si>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</si>
  <si>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</si>
  <si>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</si>
  <si>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</si>
  <si>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</si>
  <si>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</si>
  <si>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</si>
  <si>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</si>
  <si>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</si>
  <si>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</si>
  <si>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</si>
  <si>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</si>
  <si>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</si>
  <si>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</si>
  <si>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</si>
  <si>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</si>
  <si>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</si>
  <si>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</si>
  <si>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</si>
  <si>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</si>
  <si>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</si>
  <si>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</si>
  <si>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</si>
  <si>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</si>
  <si>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</si>
  <si>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</si>
  <si>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</si>
  <si>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</si>
  <si>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</si>
  <si>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</si>
  <si>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</si>
  <si>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</si>
  <si>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</si>
  <si>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</si>
  <si>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</si>
  <si>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</si>
  <si>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</si>
  <si>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</si>
  <si>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</si>
  <si>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</si>
  <si>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</si>
  <si>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</si>
  <si>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</si>
  <si>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</si>
  <si>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福岡地区水道企業団</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</si>
  <si>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</si>
  <si>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</si>
  <si>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</si>
  <si>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</si>
  <si>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</si>
  <si>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</si>
  <si>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</si>
  <si>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</si>
  <si>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</si>
  <si>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</si>
  <si>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</si>
  <si>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</si>
  <si>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</si>
  <si>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</si>
  <si>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</si>
  <si>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</si>
  <si>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管路経年化率が上昇しているが「管路整備計画」（H26.2策定）において、他都市の実耐用年数の状況及び管体調査の結果から、実耐用年数を最長で80年と設定しており、管路整備事業第Ⅰ期事業としてバックアップ機能の強化を優先し、管路の二重化を推進している。</t>
    <phoneticPr fontId="4"/>
  </si>
  <si>
    <t>　令和６年度決算における経営指標については、経営の健全性を示す経常収支比率は、ダム管理等負担金の減や海水淡水化センター動力費の減などによる費用の減少により、前年度と比較して上昇しており、健全経営の水準とされる100％を上回っている。
　また、料金水準の妥当性を示す料金回収率についても、事業に必要な費用を給水収益で賄えている状況とされる100％を上回っており、経営の健全性は確保できている。
　しかしながら、既存施設の老朽化の進行により、維持管理費や改良・更新事業費が増加し、これに伴う企業債の発行により、企業債残高対給水収益比率の上昇が見込まれる。
　今後の経営に当たっては、老朽化施設の改良更新や地震対策などの事業を適切に推進していくとともに、物価の上昇等が経営に及ぼす影響が大きいことから、中長期的な経営環境の変化も見据えながら、引き続き効率的かつ効果的な経営に努め、健全で安定的な経営を維持する必要がある。</t>
    <phoneticPr fontId="4"/>
  </si>
  <si>
    <t xml:space="preserve">　経常収支比率については、類似団体平均値と同様に、100％以上で推移している。
　企業債残高対給水収益比率については、企業債の発行により企業債残高が増加し、前年度より上昇している。今後も、既存施設の老朽化に伴う維持管理費や改良・更新事業費の増加による企業債発行により、比率の上昇が見込まれる。
　料金回収率については、類似団体平均値と同様に100％を超えて推移しており、給水にかかる費用を給水収益で賄うことができている。
　給水原価については、類似団体平均値より高い状況にあるが、筑後川からの流域外導水（約25㎞）や海水淡水化センターに多額の経費がかかることによるものである。このため、河川の流況に応じて海水淡水化センターの運転水量を調整し効率的な水運用を行うなど、コスト削減に努めている。                                                       </t>
    <rPh sb="1" eb="3">
      <t>ケイジョウ</t>
    </rPh>
    <rPh sb="3" eb="5">
      <t>シュウシ</t>
    </rPh>
    <rPh sb="5" eb="7">
      <t>ヒリツ</t>
    </rPh>
    <rPh sb="41" eb="43">
      <t>キギョウ</t>
    </rPh>
    <rPh sb="43" eb="44">
      <t>サイ</t>
    </rPh>
    <rPh sb="44" eb="46">
      <t>ザンダカ</t>
    </rPh>
    <rPh sb="46" eb="47">
      <t>タイ</t>
    </rPh>
    <rPh sb="47" eb="49">
      <t>キュウスイ</t>
    </rPh>
    <rPh sb="49" eb="51">
      <t>シュウエキ</t>
    </rPh>
    <rPh sb="51" eb="53">
      <t>ヒリツ</t>
    </rPh>
    <rPh sb="146" eb="148">
      <t>リョウキン</t>
    </rPh>
    <rPh sb="148" eb="150">
      <t>カイシュウ</t>
    </rPh>
    <rPh sb="150" eb="151">
      <t>リツ</t>
    </rPh>
    <rPh sb="210" eb="212">
      <t>キュウスイ</t>
    </rPh>
    <rPh sb="212" eb="214">
      <t>ゲンカ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</si>
</sst>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1"/>
      <name val="BIZ UDゴシック"/>
      <family val="3"/>
      <charset val="128"/>
    </font>
    <font>
      <sz val="9.5"/>
      <color theme="1"/>
      <name val="BIZ UD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formatCode="#,##0.00;&quot;△&quot;#,##0.00;&quot;-&quot;">
                  <c:v>0.12</c:v>
                </c:pt>
                <c:pt idx="3">
                  <c:v>0</c:v>
                </c:pt>
                <c:pt idx="4" formatCode="#,##0.00;&quot;△&quot;#,##0.00;&quot;-&quot;">
                  <c:v>0.38</c:v>
                </c:pt>
              </c:numCache>
            </c:numRef>
          </c:val>
          <c:extLst>
            <c:ext xmlns:c16="http://schemas.microsoft.com/office/drawing/2014/chart" uri="{C3380CC4-5D6E-409C-BE32-E72D297353CC}">
              <c16:uniqueId val="{00000000-D1EE-47F5-8263-0F917751EC3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D1EE-47F5-8263-0F917751EC3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78.98</c:v>
                </c:pt>
                <c:pt idx="1">
                  <c:v>80.400000000000006</c:v>
                </c:pt>
                <c:pt idx="2">
                  <c:v>80.44</c:v>
                </c:pt>
                <c:pt idx="3">
                  <c:v>80.45</c:v>
                </c:pt>
                <c:pt idx="4">
                  <c:v>80.510000000000005</c:v>
                </c:pt>
              </c:numCache>
            </c:numRef>
          </c:val>
          <c:extLst>
            <c:ext xmlns:c16="http://schemas.microsoft.com/office/drawing/2014/chart" uri="{C3380CC4-5D6E-409C-BE32-E72D297353CC}">
              <c16:uniqueId val="{00000000-E92C-4043-8393-751991D826F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E92C-4043-8393-751991D826F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87A-4CA1-9FEF-B4B84EA155A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687A-4CA1-9FEF-B4B84EA155A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116.52</c:v>
                </c:pt>
                <c:pt idx="1">
                  <c:v>111.58</c:v>
                </c:pt>
                <c:pt idx="2">
                  <c:v>105.93</c:v>
                </c:pt>
                <c:pt idx="3">
                  <c:v>101.45</c:v>
                </c:pt>
                <c:pt idx="4">
                  <c:v>106.75</c:v>
                </c:pt>
              </c:numCache>
            </c:numRef>
          </c:val>
          <c:extLst>
            <c:ext xmlns:c16="http://schemas.microsoft.com/office/drawing/2014/chart" uri="{C3380CC4-5D6E-409C-BE32-E72D297353CC}">
              <c16:uniqueId val="{00000000-A4A8-4954-B002-F0154E42DC4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A4A8-4954-B002-F0154E42DC4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53.29</c:v>
                </c:pt>
                <c:pt idx="1">
                  <c:v>54.88</c:v>
                </c:pt>
                <c:pt idx="2">
                  <c:v>54.03</c:v>
                </c:pt>
                <c:pt idx="3">
                  <c:v>55.39</c:v>
                </c:pt>
                <c:pt idx="4">
                  <c:v>54.78</c:v>
                </c:pt>
              </c:numCache>
            </c:numRef>
          </c:val>
          <c:extLst>
            <c:ext xmlns:c16="http://schemas.microsoft.com/office/drawing/2014/chart" uri="{C3380CC4-5D6E-409C-BE32-E72D297353CC}">
              <c16:uniqueId val="{00000000-BA7A-4D58-BD85-B772628778A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BA7A-4D58-BD85-B772628778A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25.97</c:v>
                </c:pt>
                <c:pt idx="1">
                  <c:v>35.07</c:v>
                </c:pt>
                <c:pt idx="2">
                  <c:v>41.58</c:v>
                </c:pt>
                <c:pt idx="3">
                  <c:v>42.55</c:v>
                </c:pt>
                <c:pt idx="4">
                  <c:v>41.38</c:v>
                </c:pt>
              </c:numCache>
            </c:numRef>
          </c:val>
          <c:extLst>
            <c:ext xmlns:c16="http://schemas.microsoft.com/office/drawing/2014/chart" uri="{C3380CC4-5D6E-409C-BE32-E72D297353CC}">
              <c16:uniqueId val="{00000000-3800-4944-B9C1-AB1C50ED895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3800-4944-B9C1-AB1C50ED895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B4-4368-8840-9677DE2667A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2BB4-4368-8840-9677DE2667A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167.93</c:v>
                </c:pt>
                <c:pt idx="1">
                  <c:v>168.86</c:v>
                </c:pt>
                <c:pt idx="2">
                  <c:v>187.21</c:v>
                </c:pt>
                <c:pt idx="3">
                  <c:v>192.02</c:v>
                </c:pt>
                <c:pt idx="4">
                  <c:v>189.38</c:v>
                </c:pt>
              </c:numCache>
            </c:numRef>
          </c:val>
          <c:extLst>
            <c:ext xmlns:c16="http://schemas.microsoft.com/office/drawing/2014/chart" uri="{C3380CC4-5D6E-409C-BE32-E72D297353CC}">
              <c16:uniqueId val="{00000000-8332-4C97-87F3-61F66F1BC4A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8332-4C97-87F3-61F66F1BC4A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110.35</c:v>
                </c:pt>
                <c:pt idx="1">
                  <c:v>91.31</c:v>
                </c:pt>
                <c:pt idx="2">
                  <c:v>74.680000000000007</c:v>
                </c:pt>
                <c:pt idx="3">
                  <c:v>59.69</c:v>
                </c:pt>
                <c:pt idx="4">
                  <c:v>70.069999999999993</c:v>
                </c:pt>
              </c:numCache>
            </c:numRef>
          </c:val>
          <c:extLst>
            <c:ext xmlns:c16="http://schemas.microsoft.com/office/drawing/2014/chart" uri="{C3380CC4-5D6E-409C-BE32-E72D297353CC}">
              <c16:uniqueId val="{00000000-AAD5-4E1A-81ED-7120F975B8A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AAD5-4E1A-81ED-7120F975B8A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115.62</c:v>
                </c:pt>
                <c:pt idx="1">
                  <c:v>110.55</c:v>
                </c:pt>
                <c:pt idx="2">
                  <c:v>104.59</c:v>
                </c:pt>
                <c:pt idx="3">
                  <c:v>100.11</c:v>
                </c:pt>
                <c:pt idx="4">
                  <c:v>105.95</c:v>
                </c:pt>
              </c:numCache>
            </c:numRef>
          </c:val>
          <c:extLst>
            <c:ext xmlns:c16="http://schemas.microsoft.com/office/drawing/2014/chart" uri="{C3380CC4-5D6E-409C-BE32-E72D297353CC}">
              <c16:uniqueId val="{00000000-56D4-41A2-8B5B-DB70B5359BB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56D4-41A2-8B5B-DB70B5359BB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99.67</c:v>
                </c:pt>
                <c:pt idx="1">
                  <c:v>102.56</c:v>
                </c:pt>
                <c:pt idx="2">
                  <c:v>108.35</c:v>
                </c:pt>
                <c:pt idx="3">
                  <c:v>113.63</c:v>
                </c:pt>
                <c:pt idx="4">
                  <c:v>107.52</c:v>
                </c:pt>
              </c:numCache>
            </c:numRef>
          </c:val>
          <c:extLst>
            <c:ext xmlns:c16="http://schemas.microsoft.com/office/drawing/2014/chart" uri="{C3380CC4-5D6E-409C-BE32-E72D297353CC}">
              <c16:uniqueId val="{00000000-ED86-4DAF-9D62-CDA18BB14F2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ED86-4DAF-9D62-CDA18BB14F2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福岡県　福岡地区水道企業団</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3"/>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5" t="s">
        <v>9</v>
      </c>
      <c r="BM7" s="76"/>
      <c r="BN7" s="76"/>
      <c r="BO7" s="76"/>
      <c r="BP7" s="76"/>
      <c r="BQ7" s="76"/>
      <c r="BR7" s="76"/>
      <c r="BS7" s="76"/>
      <c r="BT7" s="76"/>
      <c r="BU7" s="76"/>
      <c r="BV7" s="76"/>
      <c r="BW7" s="76"/>
      <c r="BX7" s="76"/>
      <c r="BY7" s="77"/>
    </row>
    <row r="8" spans="1:78" ht="18.75" customHeight="1" x14ac:dyDescent="0.15">
      <c r="A8" s="2"/>
      <c r="B8" s="68" t="str">
        <f>データ!$I$6</f>
        <v>法適用</v>
      </c>
      <c r="C8" s="69"/>
      <c r="D8" s="69"/>
      <c r="E8" s="69"/>
      <c r="F8" s="69"/>
      <c r="G8" s="69"/>
      <c r="H8" s="69"/>
      <c r="I8" s="68" t="str">
        <f>データ!$J$6</f>
        <v>水道事業</v>
      </c>
      <c r="J8" s="69"/>
      <c r="K8" s="69"/>
      <c r="L8" s="69"/>
      <c r="M8" s="69"/>
      <c r="N8" s="69"/>
      <c r="O8" s="70"/>
      <c r="P8" s="71" t="str">
        <f>データ!$K$6</f>
        <v>用水供給事業</v>
      </c>
      <c r="Q8" s="71"/>
      <c r="R8" s="71"/>
      <c r="S8" s="71"/>
      <c r="T8" s="71"/>
      <c r="U8" s="71"/>
      <c r="V8" s="71"/>
      <c r="W8" s="71" t="str">
        <f>データ!$L$6</f>
        <v>B</v>
      </c>
      <c r="X8" s="71"/>
      <c r="Y8" s="71"/>
      <c r="Z8" s="71"/>
      <c r="AA8" s="71"/>
      <c r="AB8" s="71"/>
      <c r="AC8" s="71"/>
      <c r="AD8" s="71" t="str">
        <f>データ!$M$6</f>
        <v>自治体職員</v>
      </c>
      <c r="AE8" s="71"/>
      <c r="AF8" s="71"/>
      <c r="AG8" s="71"/>
      <c r="AH8" s="71"/>
      <c r="AI8" s="71"/>
      <c r="AJ8" s="71"/>
      <c r="AK8" s="2"/>
      <c r="AL8" s="62" t="str">
        <f>データ!$R$6</f>
        <v>-</v>
      </c>
      <c r="AM8" s="62"/>
      <c r="AN8" s="62"/>
      <c r="AO8" s="62"/>
      <c r="AP8" s="62"/>
      <c r="AQ8" s="62"/>
      <c r="AR8" s="62"/>
      <c r="AS8" s="62"/>
      <c r="AT8" s="36" t="str">
        <f>データ!$S$6</f>
        <v>-</v>
      </c>
      <c r="AU8" s="37"/>
      <c r="AV8" s="37"/>
      <c r="AW8" s="37"/>
      <c r="AX8" s="37"/>
      <c r="AY8" s="37"/>
      <c r="AZ8" s="37"/>
      <c r="BA8" s="37"/>
      <c r="BB8" s="51" t="str">
        <f>データ!$T$6</f>
        <v>-</v>
      </c>
      <c r="BC8" s="51"/>
      <c r="BD8" s="51"/>
      <c r="BE8" s="51"/>
      <c r="BF8" s="51"/>
      <c r="BG8" s="51"/>
      <c r="BH8" s="51"/>
      <c r="BI8" s="51"/>
      <c r="BJ8" s="3"/>
      <c r="BK8" s="3"/>
      <c r="BL8" s="64" t="s">
        <v>10</v>
      </c>
      <c r="BM8" s="65"/>
      <c r="BN8" s="66" t="s">
        <v>11</v>
      </c>
      <c r="BO8" s="66"/>
      <c r="BP8" s="66"/>
      <c r="BQ8" s="66"/>
      <c r="BR8" s="66"/>
      <c r="BS8" s="66"/>
      <c r="BT8" s="66"/>
      <c r="BU8" s="66"/>
      <c r="BV8" s="66"/>
      <c r="BW8" s="66"/>
      <c r="BX8" s="66"/>
      <c r="BY8" s="67"/>
    </row>
    <row r="9" spans="1:78" ht="18.75" customHeight="1" x14ac:dyDescent="0.15">
      <c r="A9" s="2"/>
      <c r="B9" s="44" t="s">
        <v>12</v>
      </c>
      <c r="C9" s="45"/>
      <c r="D9" s="45"/>
      <c r="E9" s="45"/>
      <c r="F9" s="45"/>
      <c r="G9" s="45"/>
      <c r="H9" s="45"/>
      <c r="I9" s="44" t="s">
        <v>13</v>
      </c>
      <c r="J9" s="45"/>
      <c r="K9" s="45"/>
      <c r="L9" s="45"/>
      <c r="M9" s="45"/>
      <c r="N9" s="45"/>
      <c r="O9" s="63"/>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91.92</v>
      </c>
      <c r="J10" s="37"/>
      <c r="K10" s="37"/>
      <c r="L10" s="37"/>
      <c r="M10" s="37"/>
      <c r="N10" s="37"/>
      <c r="O10" s="61"/>
      <c r="P10" s="51">
        <f>データ!$P$6</f>
        <v>95.8</v>
      </c>
      <c r="Q10" s="51"/>
      <c r="R10" s="51"/>
      <c r="S10" s="51"/>
      <c r="T10" s="51"/>
      <c r="U10" s="51"/>
      <c r="V10" s="51"/>
      <c r="W10" s="62">
        <f>データ!$Q$6</f>
        <v>0</v>
      </c>
      <c r="X10" s="62"/>
      <c r="Y10" s="62"/>
      <c r="Z10" s="62"/>
      <c r="AA10" s="62"/>
      <c r="AB10" s="62"/>
      <c r="AC10" s="62"/>
      <c r="AD10" s="2"/>
      <c r="AE10" s="2"/>
      <c r="AF10" s="2"/>
      <c r="AG10" s="2"/>
      <c r="AH10" s="2"/>
      <c r="AI10" s="2"/>
      <c r="AJ10" s="2"/>
      <c r="AK10" s="2"/>
      <c r="AL10" s="62">
        <f>データ!$U$6</f>
        <v>2495518</v>
      </c>
      <c r="AM10" s="62"/>
      <c r="AN10" s="62"/>
      <c r="AO10" s="62"/>
      <c r="AP10" s="62"/>
      <c r="AQ10" s="62"/>
      <c r="AR10" s="62"/>
      <c r="AS10" s="62"/>
      <c r="AT10" s="36">
        <f>データ!$V$6</f>
        <v>559.15</v>
      </c>
      <c r="AU10" s="37"/>
      <c r="AV10" s="37"/>
      <c r="AW10" s="37"/>
      <c r="AX10" s="37"/>
      <c r="AY10" s="37"/>
      <c r="AZ10" s="37"/>
      <c r="BA10" s="37"/>
      <c r="BB10" s="51">
        <f>データ!$W$6</f>
        <v>4463.0600000000004</v>
      </c>
      <c r="BC10" s="51"/>
      <c r="BD10" s="51"/>
      <c r="BE10" s="51"/>
      <c r="BF10" s="51"/>
      <c r="BG10" s="51"/>
      <c r="BH10" s="51"/>
      <c r="BI10" s="51"/>
      <c r="BJ10" s="2"/>
      <c r="BK10" s="2"/>
      <c r="BL10" s="52" t="s">
        <v>21</v>
      </c>
      <c r="BM10" s="53"/>
      <c r="BN10" s="54" t="s">
        <v>22</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111</v>
      </c>
      <c r="BM66" s="87"/>
      <c r="BN66" s="87"/>
      <c r="BO66" s="87"/>
      <c r="BP66" s="87"/>
      <c r="BQ66" s="87"/>
      <c r="BR66" s="87"/>
      <c r="BS66" s="87"/>
      <c r="BT66" s="87"/>
      <c r="BU66" s="87"/>
      <c r="BV66" s="87"/>
      <c r="BW66" s="87"/>
      <c r="BX66" s="87"/>
      <c r="BY66" s="87"/>
      <c r="BZ66" s="8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drYRkDL6F4ojdZz0nrRD1bTmLsgaF6FAFNcbBRDdB/OKeKNF2fvHZYf9z06yRIgAEQSqvjLuiaYGt5RdDp9PGg==" saltValue="kqOeNpsIStmPchaTmeuZ4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15">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409197</v>
      </c>
      <c r="D6" s="20">
        <f t="shared" si="3"/>
        <v>46</v>
      </c>
      <c r="E6" s="20">
        <f t="shared" si="3"/>
        <v>1</v>
      </c>
      <c r="F6" s="20">
        <f t="shared" si="3"/>
        <v>0</v>
      </c>
      <c r="G6" s="20">
        <f t="shared" si="3"/>
        <v>2</v>
      </c>
      <c r="H6" s="20" t="str">
        <f t="shared" si="3"/>
        <v>福岡県　福岡地区水道企業団</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91.92</v>
      </c>
      <c r="P6" s="21">
        <f t="shared" si="3"/>
        <v>95.8</v>
      </c>
      <c r="Q6" s="21">
        <f t="shared" si="3"/>
        <v>0</v>
      </c>
      <c r="R6" s="21" t="str">
        <f t="shared" si="3"/>
        <v>-</v>
      </c>
      <c r="S6" s="21" t="str">
        <f t="shared" si="3"/>
        <v>-</v>
      </c>
      <c r="T6" s="21" t="str">
        <f t="shared" si="3"/>
        <v>-</v>
      </c>
      <c r="U6" s="21">
        <f t="shared" si="3"/>
        <v>2495518</v>
      </c>
      <c r="V6" s="21">
        <f t="shared" si="3"/>
        <v>559.15</v>
      </c>
      <c r="W6" s="21">
        <f t="shared" si="3"/>
        <v>4463.0600000000004</v>
      </c>
      <c r="X6" s="22">
        <f>IF(X7="",NA(),X7)</f>
        <v>116.52</v>
      </c>
      <c r="Y6" s="22">
        <f t="shared" ref="Y6:AG6" si="4">IF(Y7="",NA(),Y7)</f>
        <v>111.58</v>
      </c>
      <c r="Z6" s="22">
        <f t="shared" si="4"/>
        <v>105.93</v>
      </c>
      <c r="AA6" s="22">
        <f t="shared" si="4"/>
        <v>101.45</v>
      </c>
      <c r="AB6" s="22">
        <f t="shared" si="4"/>
        <v>106.75</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167.93</v>
      </c>
      <c r="AU6" s="22">
        <f t="shared" ref="AU6:BC6" si="6">IF(AU7="",NA(),AU7)</f>
        <v>168.86</v>
      </c>
      <c r="AV6" s="22">
        <f t="shared" si="6"/>
        <v>187.21</v>
      </c>
      <c r="AW6" s="22">
        <f t="shared" si="6"/>
        <v>192.02</v>
      </c>
      <c r="AX6" s="22">
        <f t="shared" si="6"/>
        <v>189.38</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110.35</v>
      </c>
      <c r="BF6" s="22">
        <f t="shared" ref="BF6:BN6" si="7">IF(BF7="",NA(),BF7)</f>
        <v>91.31</v>
      </c>
      <c r="BG6" s="22">
        <f t="shared" si="7"/>
        <v>74.680000000000007</v>
      </c>
      <c r="BH6" s="22">
        <f t="shared" si="7"/>
        <v>59.69</v>
      </c>
      <c r="BI6" s="22">
        <f t="shared" si="7"/>
        <v>70.069999999999993</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115.62</v>
      </c>
      <c r="BQ6" s="22">
        <f t="shared" ref="BQ6:BY6" si="8">IF(BQ7="",NA(),BQ7)</f>
        <v>110.55</v>
      </c>
      <c r="BR6" s="22">
        <f t="shared" si="8"/>
        <v>104.59</v>
      </c>
      <c r="BS6" s="22">
        <f t="shared" si="8"/>
        <v>100.11</v>
      </c>
      <c r="BT6" s="22">
        <f t="shared" si="8"/>
        <v>105.95</v>
      </c>
      <c r="BU6" s="22">
        <f t="shared" si="8"/>
        <v>110.77</v>
      </c>
      <c r="BV6" s="22">
        <f t="shared" si="8"/>
        <v>112.35</v>
      </c>
      <c r="BW6" s="22">
        <f t="shared" si="8"/>
        <v>106.47</v>
      </c>
      <c r="BX6" s="22">
        <f t="shared" si="8"/>
        <v>107.7</v>
      </c>
      <c r="BY6" s="22">
        <f t="shared" si="8"/>
        <v>106.29</v>
      </c>
      <c r="BZ6" s="21" t="str">
        <f>IF(BZ7="","",IF(BZ7="-","【-】","【"&amp;SUBSTITUTE(TEXT(BZ7,"#,##0.00"),"-","△")&amp;"】"))</f>
        <v>【106.29】</v>
      </c>
      <c r="CA6" s="22">
        <f>IF(CA7="",NA(),CA7)</f>
        <v>99.67</v>
      </c>
      <c r="CB6" s="22">
        <f t="shared" ref="CB6:CJ6" si="9">IF(CB7="",NA(),CB7)</f>
        <v>102.56</v>
      </c>
      <c r="CC6" s="22">
        <f t="shared" si="9"/>
        <v>108.35</v>
      </c>
      <c r="CD6" s="22">
        <f t="shared" si="9"/>
        <v>113.63</v>
      </c>
      <c r="CE6" s="22">
        <f t="shared" si="9"/>
        <v>107.52</v>
      </c>
      <c r="CF6" s="22">
        <f t="shared" si="9"/>
        <v>73.180000000000007</v>
      </c>
      <c r="CG6" s="22">
        <f t="shared" si="9"/>
        <v>73.05</v>
      </c>
      <c r="CH6" s="22">
        <f t="shared" si="9"/>
        <v>77.53</v>
      </c>
      <c r="CI6" s="22">
        <f t="shared" si="9"/>
        <v>76.25</v>
      </c>
      <c r="CJ6" s="22">
        <f t="shared" si="9"/>
        <v>77.75</v>
      </c>
      <c r="CK6" s="21" t="str">
        <f>IF(CK7="","",IF(CK7="-","【-】","【"&amp;SUBSTITUTE(TEXT(CK7,"#,##0.00"),"-","△")&amp;"】"))</f>
        <v>【77.75】</v>
      </c>
      <c r="CL6" s="22">
        <f>IF(CL7="",NA(),CL7)</f>
        <v>78.98</v>
      </c>
      <c r="CM6" s="22">
        <f t="shared" ref="CM6:CU6" si="10">IF(CM7="",NA(),CM7)</f>
        <v>80.400000000000006</v>
      </c>
      <c r="CN6" s="22">
        <f t="shared" si="10"/>
        <v>80.44</v>
      </c>
      <c r="CO6" s="22">
        <f t="shared" si="10"/>
        <v>80.45</v>
      </c>
      <c r="CP6" s="22">
        <f t="shared" si="10"/>
        <v>80.510000000000005</v>
      </c>
      <c r="CQ6" s="22">
        <f t="shared" si="10"/>
        <v>62.26</v>
      </c>
      <c r="CR6" s="22">
        <f t="shared" si="10"/>
        <v>62.22</v>
      </c>
      <c r="CS6" s="22">
        <f t="shared" si="10"/>
        <v>61.45</v>
      </c>
      <c r="CT6" s="22">
        <f t="shared" si="10"/>
        <v>61.63</v>
      </c>
      <c r="CU6" s="22">
        <f t="shared" si="10"/>
        <v>61.54</v>
      </c>
      <c r="CV6" s="21" t="str">
        <f>IF(CV7="","",IF(CV7="-","【-】","【"&amp;SUBSTITUTE(TEXT(CV7,"#,##0.00"),"-","△")&amp;"】"))</f>
        <v>【61.54】</v>
      </c>
      <c r="CW6" s="22">
        <f>IF(CW7="",NA(),CW7)</f>
        <v>100</v>
      </c>
      <c r="CX6" s="22">
        <f t="shared" ref="CX6:DF6" si="11">IF(CX7="",NA(),CX7)</f>
        <v>100</v>
      </c>
      <c r="CY6" s="22">
        <f t="shared" si="11"/>
        <v>100</v>
      </c>
      <c r="CZ6" s="22">
        <f t="shared" si="11"/>
        <v>100</v>
      </c>
      <c r="DA6" s="22">
        <f t="shared" si="11"/>
        <v>100</v>
      </c>
      <c r="DB6" s="22">
        <f t="shared" si="11"/>
        <v>100.16</v>
      </c>
      <c r="DC6" s="22">
        <f t="shared" si="11"/>
        <v>100.28</v>
      </c>
      <c r="DD6" s="22">
        <f t="shared" si="11"/>
        <v>100.29</v>
      </c>
      <c r="DE6" s="22">
        <f t="shared" si="11"/>
        <v>100.36</v>
      </c>
      <c r="DF6" s="22">
        <f t="shared" si="11"/>
        <v>100.31</v>
      </c>
      <c r="DG6" s="21" t="str">
        <f>IF(DG7="","",IF(DG7="-","【-】","【"&amp;SUBSTITUTE(TEXT(DG7,"#,##0.00"),"-","△")&amp;"】"))</f>
        <v>【100.31】</v>
      </c>
      <c r="DH6" s="22">
        <f>IF(DH7="",NA(),DH7)</f>
        <v>53.29</v>
      </c>
      <c r="DI6" s="22">
        <f t="shared" ref="DI6:DQ6" si="12">IF(DI7="",NA(),DI7)</f>
        <v>54.88</v>
      </c>
      <c r="DJ6" s="22">
        <f t="shared" si="12"/>
        <v>54.03</v>
      </c>
      <c r="DK6" s="22">
        <f t="shared" si="12"/>
        <v>55.39</v>
      </c>
      <c r="DL6" s="22">
        <f t="shared" si="12"/>
        <v>54.78</v>
      </c>
      <c r="DM6" s="22">
        <f t="shared" si="12"/>
        <v>57.5</v>
      </c>
      <c r="DN6" s="22">
        <f t="shared" si="12"/>
        <v>58.52</v>
      </c>
      <c r="DO6" s="22">
        <f t="shared" si="12"/>
        <v>59.51</v>
      </c>
      <c r="DP6" s="22">
        <f t="shared" si="12"/>
        <v>60.24</v>
      </c>
      <c r="DQ6" s="22">
        <f t="shared" si="12"/>
        <v>60.8</v>
      </c>
      <c r="DR6" s="21" t="str">
        <f>IF(DR7="","",IF(DR7="-","【-】","【"&amp;SUBSTITUTE(TEXT(DR7,"#,##0.00"),"-","△")&amp;"】"))</f>
        <v>【60.80】</v>
      </c>
      <c r="DS6" s="22">
        <f>IF(DS7="",NA(),DS7)</f>
        <v>25.97</v>
      </c>
      <c r="DT6" s="22">
        <f t="shared" ref="DT6:EB6" si="13">IF(DT7="",NA(),DT7)</f>
        <v>35.07</v>
      </c>
      <c r="DU6" s="22">
        <f t="shared" si="13"/>
        <v>41.58</v>
      </c>
      <c r="DV6" s="22">
        <f t="shared" si="13"/>
        <v>42.55</v>
      </c>
      <c r="DW6" s="22">
        <f t="shared" si="13"/>
        <v>41.38</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2">
        <f t="shared" si="14"/>
        <v>0.12</v>
      </c>
      <c r="EG6" s="21">
        <f t="shared" si="14"/>
        <v>0</v>
      </c>
      <c r="EH6" s="22">
        <f t="shared" si="14"/>
        <v>0.38</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409197</v>
      </c>
      <c r="D7" s="24">
        <v>46</v>
      </c>
      <c r="E7" s="24">
        <v>1</v>
      </c>
      <c r="F7" s="24">
        <v>0</v>
      </c>
      <c r="G7" s="24">
        <v>2</v>
      </c>
      <c r="H7" s="24" t="s">
        <v>93</v>
      </c>
      <c r="I7" s="24" t="s">
        <v>94</v>
      </c>
      <c r="J7" s="24" t="s">
        <v>95</v>
      </c>
      <c r="K7" s="24" t="s">
        <v>96</v>
      </c>
      <c r="L7" s="24" t="s">
        <v>97</v>
      </c>
      <c r="M7" s="24" t="s">
        <v>98</v>
      </c>
      <c r="N7" s="25" t="s">
        <v>99</v>
      </c>
      <c r="O7" s="25">
        <v>91.92</v>
      </c>
      <c r="P7" s="25">
        <v>95.8</v>
      </c>
      <c r="Q7" s="25">
        <v>0</v>
      </c>
      <c r="R7" s="25" t="s">
        <v>99</v>
      </c>
      <c r="S7" s="25" t="s">
        <v>99</v>
      </c>
      <c r="T7" s="25" t="s">
        <v>99</v>
      </c>
      <c r="U7" s="25">
        <v>2495518</v>
      </c>
      <c r="V7" s="25">
        <v>559.15</v>
      </c>
      <c r="W7" s="25">
        <v>4463.0600000000004</v>
      </c>
      <c r="X7" s="25">
        <v>116.52</v>
      </c>
      <c r="Y7" s="25">
        <v>111.58</v>
      </c>
      <c r="Z7" s="25">
        <v>105.93</v>
      </c>
      <c r="AA7" s="25">
        <v>101.45</v>
      </c>
      <c r="AB7" s="25">
        <v>106.75</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167.93</v>
      </c>
      <c r="AU7" s="25">
        <v>168.86</v>
      </c>
      <c r="AV7" s="25">
        <v>187.21</v>
      </c>
      <c r="AW7" s="25">
        <v>192.02</v>
      </c>
      <c r="AX7" s="25">
        <v>189.38</v>
      </c>
      <c r="AY7" s="25">
        <v>284.45</v>
      </c>
      <c r="AZ7" s="25">
        <v>309.23</v>
      </c>
      <c r="BA7" s="25">
        <v>313.43</v>
      </c>
      <c r="BB7" s="25">
        <v>303.10000000000002</v>
      </c>
      <c r="BC7" s="25">
        <v>318.89999999999998</v>
      </c>
      <c r="BD7" s="25">
        <v>318.89999999999998</v>
      </c>
      <c r="BE7" s="25">
        <v>110.35</v>
      </c>
      <c r="BF7" s="25">
        <v>91.31</v>
      </c>
      <c r="BG7" s="25">
        <v>74.680000000000007</v>
      </c>
      <c r="BH7" s="25">
        <v>59.69</v>
      </c>
      <c r="BI7" s="25">
        <v>70.069999999999993</v>
      </c>
      <c r="BJ7" s="25">
        <v>260.95999999999998</v>
      </c>
      <c r="BK7" s="25">
        <v>240.07</v>
      </c>
      <c r="BL7" s="25">
        <v>224.81</v>
      </c>
      <c r="BM7" s="25">
        <v>210.83</v>
      </c>
      <c r="BN7" s="25">
        <v>204.34</v>
      </c>
      <c r="BO7" s="25">
        <v>204.34</v>
      </c>
      <c r="BP7" s="25">
        <v>115.62</v>
      </c>
      <c r="BQ7" s="25">
        <v>110.55</v>
      </c>
      <c r="BR7" s="25">
        <v>104.59</v>
      </c>
      <c r="BS7" s="25">
        <v>100.11</v>
      </c>
      <c r="BT7" s="25">
        <v>105.95</v>
      </c>
      <c r="BU7" s="25">
        <v>110.77</v>
      </c>
      <c r="BV7" s="25">
        <v>112.35</v>
      </c>
      <c r="BW7" s="25">
        <v>106.47</v>
      </c>
      <c r="BX7" s="25">
        <v>107.7</v>
      </c>
      <c r="BY7" s="25">
        <v>106.29</v>
      </c>
      <c r="BZ7" s="25">
        <v>106.29</v>
      </c>
      <c r="CA7" s="25">
        <v>99.67</v>
      </c>
      <c r="CB7" s="25">
        <v>102.56</v>
      </c>
      <c r="CC7" s="25">
        <v>108.35</v>
      </c>
      <c r="CD7" s="25">
        <v>113.63</v>
      </c>
      <c r="CE7" s="25">
        <v>107.52</v>
      </c>
      <c r="CF7" s="25">
        <v>73.180000000000007</v>
      </c>
      <c r="CG7" s="25">
        <v>73.05</v>
      </c>
      <c r="CH7" s="25">
        <v>77.53</v>
      </c>
      <c r="CI7" s="25">
        <v>76.25</v>
      </c>
      <c r="CJ7" s="25">
        <v>77.75</v>
      </c>
      <c r="CK7" s="25">
        <v>77.75</v>
      </c>
      <c r="CL7" s="25">
        <v>78.98</v>
      </c>
      <c r="CM7" s="25">
        <v>80.400000000000006</v>
      </c>
      <c r="CN7" s="25">
        <v>80.44</v>
      </c>
      <c r="CO7" s="25">
        <v>80.45</v>
      </c>
      <c r="CP7" s="25">
        <v>80.510000000000005</v>
      </c>
      <c r="CQ7" s="25">
        <v>62.26</v>
      </c>
      <c r="CR7" s="25">
        <v>62.22</v>
      </c>
      <c r="CS7" s="25">
        <v>61.45</v>
      </c>
      <c r="CT7" s="25">
        <v>61.63</v>
      </c>
      <c r="CU7" s="25">
        <v>61.54</v>
      </c>
      <c r="CV7" s="25">
        <v>61.54</v>
      </c>
      <c r="CW7" s="25">
        <v>100</v>
      </c>
      <c r="CX7" s="25">
        <v>100</v>
      </c>
      <c r="CY7" s="25">
        <v>100</v>
      </c>
      <c r="CZ7" s="25">
        <v>100</v>
      </c>
      <c r="DA7" s="25">
        <v>100</v>
      </c>
      <c r="DB7" s="25">
        <v>100.16</v>
      </c>
      <c r="DC7" s="25">
        <v>100.28</v>
      </c>
      <c r="DD7" s="25">
        <v>100.29</v>
      </c>
      <c r="DE7" s="25">
        <v>100.36</v>
      </c>
      <c r="DF7" s="25">
        <v>100.31</v>
      </c>
      <c r="DG7" s="25">
        <v>100.31</v>
      </c>
      <c r="DH7" s="25">
        <v>53.29</v>
      </c>
      <c r="DI7" s="25">
        <v>54.88</v>
      </c>
      <c r="DJ7" s="25">
        <v>54.03</v>
      </c>
      <c r="DK7" s="25">
        <v>55.39</v>
      </c>
      <c r="DL7" s="25">
        <v>54.78</v>
      </c>
      <c r="DM7" s="25">
        <v>57.5</v>
      </c>
      <c r="DN7" s="25">
        <v>58.52</v>
      </c>
      <c r="DO7" s="25">
        <v>59.51</v>
      </c>
      <c r="DP7" s="25">
        <v>60.24</v>
      </c>
      <c r="DQ7" s="25">
        <v>60.8</v>
      </c>
      <c r="DR7" s="25">
        <v>60.8</v>
      </c>
      <c r="DS7" s="25">
        <v>25.97</v>
      </c>
      <c r="DT7" s="25">
        <v>35.07</v>
      </c>
      <c r="DU7" s="25">
        <v>41.58</v>
      </c>
      <c r="DV7" s="25">
        <v>42.55</v>
      </c>
      <c r="DW7" s="25">
        <v>41.38</v>
      </c>
      <c r="DX7" s="25">
        <v>30.3</v>
      </c>
      <c r="DY7" s="25">
        <v>31.74</v>
      </c>
      <c r="DZ7" s="25">
        <v>32.380000000000003</v>
      </c>
      <c r="EA7" s="25">
        <v>34.479999999999997</v>
      </c>
      <c r="EB7" s="25">
        <v>38.24</v>
      </c>
      <c r="EC7" s="25">
        <v>38.24</v>
      </c>
      <c r="ED7" s="25">
        <v>0</v>
      </c>
      <c r="EE7" s="25">
        <v>0</v>
      </c>
      <c r="EF7" s="25">
        <v>0.12</v>
      </c>
      <c r="EG7" s="25">
        <v>0</v>
      </c>
      <c r="EH7" s="25">
        <v>0.38</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CC07D5B0-64DC-434D-9106-5E0ABA0E47EE}"/>
</file>

<file path=customXml/itemProps2.xml><?xml version="1.0" encoding="utf-8"?>
<ds:datastoreItem xmlns:ds="http://schemas.openxmlformats.org/officeDocument/2006/customXml" ds:itemID="{8B1ABC03-A4AF-4832-8990-DD3F129DA1E1}"/>
</file>

<file path=customXml/itemProps3.xml><?xml version="1.0" encoding="utf-8"?>
<ds:datastoreItem xmlns:ds="http://schemas.openxmlformats.org/officeDocument/2006/customXml" ds:itemID="{65105907-46A7-4EF5-8E48-0BFB47296FA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2026-01-30T10:11:55Z</cp:lastPrinted>
  <dcterms:created xsi:type="dcterms:W3CDTF">2025-12-12T09:23:34Z</dcterms:created>
  <dcterms:modified xsi:type="dcterms:W3CDTF">2026-01-30T10:13:20Z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