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4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charts/chart9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2_建設局\09_駅前魅力創造課\02_自転車ライン\01_駐車場\01_令和７年度\03_予算・決算\公営企業に係る経営比較分析表（令和6年度決算）の分析等について（依頼）\02_回答\"/>
    </mc:Choice>
  </mc:AlternateContent>
  <workbookProtection workbookAlgorithmName="SHA-512" workbookHashValue="3RXqpjHjRfbd8ENYF+AIEb24jg1bapicjLTZl6goQ5jbsoguNv/SZ8hZWSRspvT6qpoxP6IOWdgYr+LVy00K3A==" workbookSaltValue="zokhZlrV9a9BWKDqkKFUvQ==" workbookSpinCount="100000" lockStructure="1"/>
  <bookViews>
    <workbookView xWindow="0" yWindow="0" windowWidth="28800" windowHeight="1351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Z76" i="4" l="1"/>
  <c r="CS51" i="4"/>
  <c r="CS30" i="4"/>
  <c r="MA51" i="4"/>
  <c r="MI76" i="4"/>
  <c r="HJ51" i="4"/>
  <c r="MA30" i="4"/>
  <c r="IT76" i="4"/>
  <c r="HJ30" i="4"/>
  <c r="C11" i="5"/>
  <c r="D11" i="5"/>
  <c r="E11" i="5"/>
  <c r="B11" i="5"/>
  <c r="LH51" i="4" l="1"/>
  <c r="IE76" i="4"/>
  <c r="BZ51" i="4"/>
  <c r="GQ30" i="4"/>
  <c r="BZ30" i="4"/>
  <c r="BK76" i="4"/>
  <c r="LT76" i="4"/>
  <c r="GQ51" i="4"/>
  <c r="LH30" i="4"/>
  <c r="KO51" i="4"/>
  <c r="LE76" i="4"/>
  <c r="FX51" i="4"/>
  <c r="KO30" i="4"/>
  <c r="HP76" i="4"/>
  <c r="BG51" i="4"/>
  <c r="FX30" i="4"/>
  <c r="BG30" i="4"/>
  <c r="AV76" i="4"/>
  <c r="JV30" i="4"/>
  <c r="AN51" i="4"/>
  <c r="AG76" i="4"/>
  <c r="JV51" i="4"/>
  <c r="KP76" i="4"/>
  <c r="FE51" i="4"/>
  <c r="HA76" i="4"/>
  <c r="FE30" i="4"/>
  <c r="AN30" i="4"/>
  <c r="JC51" i="4"/>
  <c r="U51" i="4"/>
  <c r="U30" i="4"/>
  <c r="R76" i="4"/>
  <c r="KA76" i="4"/>
  <c r="EL51" i="4"/>
  <c r="JC30" i="4"/>
  <c r="GL76" i="4"/>
  <c r="EL30" i="4"/>
</calcChain>
</file>

<file path=xl/sharedStrings.xml><?xml version="1.0" encoding="utf-8"?>
<sst xmlns="http://schemas.openxmlformats.org/spreadsheetml/2006/main" count="292" uniqueCount="152">
  <si>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</si>
  <si>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</si>
  <si>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</si>
  <si>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</si>
  <si>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</si>
  <si>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</si>
  <si>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</si>
  <si>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</si>
  <si>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</si>
  <si>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</si>
  <si>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</si>
  <si>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</si>
  <si>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</si>
  <si>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</si>
  <si>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</si>
  <si>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</si>
  <si>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</si>
  <si>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</si>
  <si>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</si>
  <si>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</si>
  <si>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</si>
  <si>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</si>
  <si>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</si>
  <si>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</si>
  <si>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</si>
  <si>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</si>
  <si>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</si>
  <si>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</si>
  <si>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</si>
  <si>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</si>
  <si>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</si>
  <si>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</si>
  <si>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</si>
  <si>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</si>
  <si>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</si>
  <si>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</si>
  <si>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</si>
  <si>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</si>
  <si>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</si>
  <si>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</si>
  <si>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</si>
  <si>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</si>
  <si>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</si>
  <si>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</si>
  <si>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</si>
  <si>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</si>
  <si>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</si>
  <si>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</si>
  <si>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</si>
  <si>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</si>
  <si>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</si>
  <si>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</si>
  <si>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</si>
  <si>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</si>
  <si>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</si>
  <si>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</si>
  <si>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</si>
  <si>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</si>
  <si>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</si>
  <si>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</si>
  <si>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</si>
  <si>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</si>
  <si>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</si>
  <si>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</si>
  <si>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</si>
  <si>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</si>
  <si>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</si>
  <si>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</si>
  <si>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</si>
  <si>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</si>
  <si>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</si>
  <si>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</si>
  <si>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</si>
  <si>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</si>
  <si>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</si>
  <si>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</si>
  <si>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</si>
  <si>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</si>
  <si>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</si>
  <si>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</si>
  <si>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</si>
  <si>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</si>
  <si>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</si>
  <si>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</si>
  <si>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</si>
  <si>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</si>
  <si>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</si>
  <si>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</si>
  <si>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</si>
  <si>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</si>
  <si>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</si>
  <si>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</si>
  <si>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</si>
  <si>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</si>
  <si>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</si>
  <si>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</si>
  <si>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</si>
  <si>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</si>
  <si>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</si>
  <si>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</si>
  <si>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</si>
  <si>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</si>
  <si>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</si>
  <si>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</si>
  <si>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</si>
  <si>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</si>
  <si>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</si>
  <si>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</si>
  <si>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</si>
  <si>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</si>
  <si>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</si>
  <si>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</si>
  <si>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</si>
  <si>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当該値(N-2)</t>
    <phoneticPr fontId="5"/>
  </si>
  <si>
    <t>当該値(N)</t>
    <phoneticPr fontId="5"/>
  </si>
  <si>
    <t>当該値(N-3)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</si>
  <si>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</si>
  <si>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</si>
  <si>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</si>
  <si>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</si>
  <si>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当該値(N-4)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</si>
  <si>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</si>
  <si>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</si>
  <si>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</si>
  <si>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</si>
  <si>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</si>
  <si>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</si>
  <si>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</si>
  <si>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</si>
  <si>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</si>
  <si>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兵庫県　神戸市</t>
  </si>
  <si>
    <t>神戸駅南駐車場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</si>
  <si>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</si>
  <si>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</si>
  <si>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</si>
  <si>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</si>
  <si>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</si>
  <si>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</si>
  <si>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</si>
  <si>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</si>
  <si>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</si>
  <si>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</si>
  <si>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</si>
  <si>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</si>
  <si>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</si>
  <si>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</si>
  <si>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</si>
  <si>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</si>
  <si>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⑧設備投資見込額は増加した。今後、必要な設備更新に対する投資を計画的に実施していく。</t>
    <phoneticPr fontId="5"/>
  </si>
  <si>
    <t>⑪稼働率は増加し100%を上回っているが、平均値を下回る。</t>
    <phoneticPr fontId="5"/>
  </si>
  <si>
    <t>①収益的収支比率は減少したものの、類似施設平均値を上回り、100%を超える黒字である。
④売上高GOP比率、⑤EBITDAは減少したが、類似施設平均値を大きく上回っている。</t>
    <rPh sb="9" eb="11">
      <t>ゲンショウ</t>
    </rPh>
    <rPh sb="62" eb="64">
      <t>ゲンショウ</t>
    </rPh>
    <phoneticPr fontId="5"/>
  </si>
  <si>
    <t>令和６年度は収入が減少したことから、動向を注視していく。引き続き収益の増加及び安定化を目指していく。</t>
    <rPh sb="0" eb="2">
      <t>レイワ</t>
    </rPh>
    <rPh sb="3" eb="5">
      <t>ネンド</t>
    </rPh>
    <rPh sb="6" eb="8">
      <t>シュウニュウ</t>
    </rPh>
    <rPh sb="9" eb="11">
      <t>ゲンショウ</t>
    </rPh>
    <rPh sb="18" eb="20">
      <t>ドウコウ</t>
    </rPh>
    <rPh sb="21" eb="23">
      <t>チュウシ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</si>
</sst>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113</c:v>
                </c:pt>
                <c:pt idx="2">
                  <c:v>163.4</c:v>
                </c:pt>
                <c:pt idx="3">
                  <c:v>166</c:v>
                </c:pt>
                <c:pt idx="4">
                  <c:v>126.4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A-4D4D-88C0-42561311F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158.80000000000001</c:v>
                </c:pt>
                <c:pt idx="2">
                  <c:v>120.9</c:v>
                </c:pt>
                <c:pt idx="3">
                  <c:v>123.1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A-4D4D-88C0-42561311F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8-4B70-B486-FEE646FBA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77.3</c:v>
                </c:pt>
                <c:pt idx="2">
                  <c:v>51.8</c:v>
                </c:pt>
                <c:pt idx="3">
                  <c:v>45.3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8-4B70-B486-FEE646FBA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DB4-4E3B-9347-10A249A98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4-4E3B-9347-10A249A98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3D7-4A8F-8FF5-524424D8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7-4A8F-8FF5-524424D89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1-47EA-B25B-3FB85A90D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8.6</c:v>
                </c:pt>
                <c:pt idx="2">
                  <c:v>7.6</c:v>
                </c:pt>
                <c:pt idx="3">
                  <c:v>6.6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1-47EA-B25B-3FB85A90D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1-42C7-88A4-B7252E189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#N/A</c:v>
                </c:pt>
                <c:pt idx="1">
                  <c:v>2466</c:v>
                </c:pt>
                <c:pt idx="2">
                  <c:v>58</c:v>
                </c:pt>
                <c:pt idx="3">
                  <c:v>49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1-42C7-88A4-B7252E189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129</c:v>
                </c:pt>
                <c:pt idx="2">
                  <c:v>128.19999999999999</c:v>
                </c:pt>
                <c:pt idx="3">
                  <c:v>135.80000000000001</c:v>
                </c:pt>
                <c:pt idx="4">
                  <c:v>134.1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A-4399-B6D1-FDEDFED10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163.5</c:v>
                </c:pt>
                <c:pt idx="2">
                  <c:v>178.3</c:v>
                </c:pt>
                <c:pt idx="3">
                  <c:v>181.9</c:v>
                </c:pt>
                <c:pt idx="4">
                  <c:v>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A-4399-B6D1-FDEDFED10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11.5</c:v>
                </c:pt>
                <c:pt idx="2">
                  <c:v>38.799999999999997</c:v>
                </c:pt>
                <c:pt idx="3">
                  <c:v>39.700000000000003</c:v>
                </c:pt>
                <c:pt idx="4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5-40C5-8981-75807F0A4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-25.1</c:v>
                </c:pt>
                <c:pt idx="2">
                  <c:v>-18</c:v>
                </c:pt>
                <c:pt idx="3">
                  <c:v>-20.7</c:v>
                </c:pt>
                <c:pt idx="4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5-40C5-8981-75807F0A4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#N/A</c:v>
                </c:pt>
                <c:pt idx="1">
                  <c:v>477</c:v>
                </c:pt>
                <c:pt idx="2">
                  <c:v>43559</c:v>
                </c:pt>
                <c:pt idx="3">
                  <c:v>45595</c:v>
                </c:pt>
                <c:pt idx="4">
                  <c:v>25160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7-47CE-9938-CA440CEC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#N/A</c:v>
                </c:pt>
                <c:pt idx="1">
                  <c:v>37213</c:v>
                </c:pt>
                <c:pt idx="2">
                  <c:v>17293</c:v>
                </c:pt>
                <c:pt idx="3">
                  <c:v>15316</c:v>
                </c:pt>
                <c:pt idx="4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7-47CE-9938-CA440CEC3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AZ1" zoomScaleNormal="100" zoomScaleSheetLayoutView="70" workbookViewId="0">
      <selection activeCell="ND66" sqref="ND66:NR82"/>
    </sheetView>
  </sheetViews>
  <sheetFormatPr defaultColWidth="2.6328125" defaultRowHeight="13" x14ac:dyDescent="0.2"/>
  <cols>
    <col min="1" max="1" width="2.6328125" customWidth="1"/>
    <col min="2" max="2" width="0.90625" customWidth="1"/>
    <col min="3" max="244" width="0.6328125" customWidth="1"/>
    <col min="245" max="245" width="0.90625" customWidth="1"/>
    <col min="246" max="366" width="0.6328125" customWidth="1"/>
    <col min="368" max="382" width="3.08984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兵庫県神戸市　神戸駅南駐車場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10953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138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4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252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300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代行制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150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 t="str">
        <f>データ!Y7</f>
        <v>-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113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163.4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166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126.4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 t="str">
        <f>データ!AJ7</f>
        <v>-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 t="str">
        <f>データ!DK7</f>
        <v>-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129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128.19999999999999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135.80000000000001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134.1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 t="str">
        <f>データ!AD7</f>
        <v>-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158.80000000000001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120.9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123.1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116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 t="str">
        <f>データ!AO7</f>
        <v>-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8.6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7.6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6.6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5.6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 t="str">
        <f>データ!DP7</f>
        <v>-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163.5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178.3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181.9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184.5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148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149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 t="str">
        <f>データ!AU7</f>
        <v>-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 t="str">
        <f>データ!BF7</f>
        <v>-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11.5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38.799999999999997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39.700000000000003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20.8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 t="str">
        <f>データ!BQ7</f>
        <v>-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477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43559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45595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25160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 t="str">
        <f>データ!AZ7</f>
        <v>-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2466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49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25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 t="str">
        <f>データ!BK7</f>
        <v>-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-25.1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-18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-20.7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-20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 t="str">
        <f>データ!BV7</f>
        <v>-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37213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17293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15316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8831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151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313881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 t="str">
        <f>データ!CZ7</f>
        <v>-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 t="str">
        <f>データ!DE7</f>
        <v>-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77.3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51.8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45.3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30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dkfKfQebYrvLiczD4vc32+VoTB1h548D499u3M5zJhjS9mAiEcN89UkGlxEcjMO/e0U1hq0Ke8b1VNKR2xIyKA==" saltValue="uLhf7y/7zQ4SS4V5tj9FS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" x14ac:dyDescent="0.2"/>
  <cols>
    <col min="1" max="1" width="14.6328125" customWidth="1"/>
    <col min="2" max="90" width="11.90625" customWidth="1"/>
    <col min="91" max="92" width="15.453125" customWidth="1"/>
    <col min="93" max="125" width="11.9062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5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100</v>
      </c>
      <c r="AL5" s="47" t="s">
        <v>101</v>
      </c>
      <c r="AM5" s="47" t="s">
        <v>102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104</v>
      </c>
      <c r="AV5" s="47" t="s">
        <v>100</v>
      </c>
      <c r="AW5" s="47" t="s">
        <v>105</v>
      </c>
      <c r="AX5" s="47" t="s">
        <v>102</v>
      </c>
      <c r="AY5" s="47" t="s">
        <v>106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100</v>
      </c>
      <c r="BH5" s="47" t="s">
        <v>101</v>
      </c>
      <c r="BI5" s="47" t="s">
        <v>107</v>
      </c>
      <c r="BJ5" s="47" t="s">
        <v>108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109</v>
      </c>
      <c r="BR5" s="47" t="s">
        <v>100</v>
      </c>
      <c r="BS5" s="47" t="s">
        <v>110</v>
      </c>
      <c r="BT5" s="47" t="s">
        <v>102</v>
      </c>
      <c r="BU5" s="47" t="s">
        <v>111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112</v>
      </c>
      <c r="CD5" s="47" t="s">
        <v>113</v>
      </c>
      <c r="CE5" s="47" t="s">
        <v>102</v>
      </c>
      <c r="CF5" s="47" t="s">
        <v>114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104</v>
      </c>
      <c r="CP5" s="47" t="s">
        <v>115</v>
      </c>
      <c r="CQ5" s="47" t="s">
        <v>101</v>
      </c>
      <c r="CR5" s="47" t="s">
        <v>116</v>
      </c>
      <c r="CS5" s="47" t="s">
        <v>108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117</v>
      </c>
      <c r="DA5" s="47" t="s">
        <v>118</v>
      </c>
      <c r="DB5" s="47" t="s">
        <v>119</v>
      </c>
      <c r="DC5" s="47" t="s">
        <v>92</v>
      </c>
      <c r="DD5" s="47" t="s">
        <v>106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120</v>
      </c>
      <c r="DL5" s="47" t="s">
        <v>121</v>
      </c>
      <c r="DM5" s="47" t="s">
        <v>110</v>
      </c>
      <c r="DN5" s="47" t="s">
        <v>102</v>
      </c>
      <c r="DO5" s="47" t="s">
        <v>122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123</v>
      </c>
      <c r="B6" s="48">
        <f>B8</f>
        <v>2024</v>
      </c>
      <c r="C6" s="48">
        <f t="shared" ref="C6:X6" si="1">C8</f>
        <v>281000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13</v>
      </c>
      <c r="H6" s="48" t="str">
        <f>SUBSTITUTE(H8,"　","")</f>
        <v>兵庫県神戸市</v>
      </c>
      <c r="I6" s="48" t="str">
        <f t="shared" si="1"/>
        <v>神戸駅南駐車場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4</v>
      </c>
      <c r="S6" s="50" t="str">
        <f t="shared" si="1"/>
        <v>駅</v>
      </c>
      <c r="T6" s="50" t="str">
        <f t="shared" si="1"/>
        <v>無</v>
      </c>
      <c r="U6" s="51">
        <f t="shared" si="1"/>
        <v>10953</v>
      </c>
      <c r="V6" s="51">
        <f t="shared" si="1"/>
        <v>252</v>
      </c>
      <c r="W6" s="51">
        <f t="shared" si="1"/>
        <v>300</v>
      </c>
      <c r="X6" s="50" t="str">
        <f t="shared" si="1"/>
        <v>代行制</v>
      </c>
      <c r="Y6" s="52" t="e">
        <f>IF(Y8="-",NA(),Y8)</f>
        <v>#N/A</v>
      </c>
      <c r="Z6" s="52">
        <f t="shared" ref="Z6:AH6" si="2">IF(Z8="-",NA(),Z8)</f>
        <v>113</v>
      </c>
      <c r="AA6" s="52">
        <f t="shared" si="2"/>
        <v>163.4</v>
      </c>
      <c r="AB6" s="52">
        <f t="shared" si="2"/>
        <v>166</v>
      </c>
      <c r="AC6" s="52">
        <f t="shared" si="2"/>
        <v>126.4</v>
      </c>
      <c r="AD6" s="52" t="e">
        <f t="shared" si="2"/>
        <v>#N/A</v>
      </c>
      <c r="AE6" s="52">
        <f t="shared" si="2"/>
        <v>158.80000000000001</v>
      </c>
      <c r="AF6" s="52">
        <f t="shared" si="2"/>
        <v>120.9</v>
      </c>
      <c r="AG6" s="52">
        <f t="shared" si="2"/>
        <v>123.1</v>
      </c>
      <c r="AH6" s="52">
        <f t="shared" si="2"/>
        <v>116</v>
      </c>
      <c r="AI6" s="49" t="str">
        <f>IF(AI8="-","",IF(AI8="-","【-】","【"&amp;SUBSTITUTE(TEXT(AI8,"#,##0.0"),"-","△")&amp;"】"))</f>
        <v>【1,604.7】</v>
      </c>
      <c r="AJ6" s="52" t="e">
        <f>IF(AJ8="-",NA(),AJ8)</f>
        <v>#N/A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 t="e">
        <f t="shared" si="3"/>
        <v>#N/A</v>
      </c>
      <c r="AP6" s="52">
        <f t="shared" si="3"/>
        <v>8.6</v>
      </c>
      <c r="AQ6" s="52">
        <f t="shared" si="3"/>
        <v>7.6</v>
      </c>
      <c r="AR6" s="52">
        <f t="shared" si="3"/>
        <v>6.6</v>
      </c>
      <c r="AS6" s="52">
        <f t="shared" si="3"/>
        <v>5.6</v>
      </c>
      <c r="AT6" s="49" t="str">
        <f>IF(AT8="-","",IF(AT8="-","【-】","【"&amp;SUBSTITUTE(TEXT(AT8,"#,##0.0"),"-","△")&amp;"】"))</f>
        <v>【3.8】</v>
      </c>
      <c r="AU6" s="53" t="e">
        <f>IF(AU8="-",NA(),AU8)</f>
        <v>#N/A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 t="e">
        <f t="shared" si="4"/>
        <v>#N/A</v>
      </c>
      <c r="BA6" s="53">
        <f t="shared" si="4"/>
        <v>2466</v>
      </c>
      <c r="BB6" s="53">
        <f t="shared" si="4"/>
        <v>58</v>
      </c>
      <c r="BC6" s="53">
        <f t="shared" si="4"/>
        <v>49</v>
      </c>
      <c r="BD6" s="53">
        <f t="shared" si="4"/>
        <v>25</v>
      </c>
      <c r="BE6" s="51" t="str">
        <f>IF(BE8="-","",IF(BE8="-","【-】","【"&amp;SUBSTITUTE(TEXT(BE8,"#,##0"),"-","△")&amp;"】"))</f>
        <v>【39】</v>
      </c>
      <c r="BF6" s="52" t="e">
        <f>IF(BF8="-",NA(),BF8)</f>
        <v>#N/A</v>
      </c>
      <c r="BG6" s="52">
        <f t="shared" ref="BG6:BO6" si="5">IF(BG8="-",NA(),BG8)</f>
        <v>11.5</v>
      </c>
      <c r="BH6" s="52">
        <f t="shared" si="5"/>
        <v>38.799999999999997</v>
      </c>
      <c r="BI6" s="52">
        <f t="shared" si="5"/>
        <v>39.700000000000003</v>
      </c>
      <c r="BJ6" s="52">
        <f t="shared" si="5"/>
        <v>20.8</v>
      </c>
      <c r="BK6" s="52" t="e">
        <f t="shared" si="5"/>
        <v>#N/A</v>
      </c>
      <c r="BL6" s="52">
        <f t="shared" si="5"/>
        <v>-25.1</v>
      </c>
      <c r="BM6" s="52">
        <f t="shared" si="5"/>
        <v>-18</v>
      </c>
      <c r="BN6" s="52">
        <f t="shared" si="5"/>
        <v>-20.7</v>
      </c>
      <c r="BO6" s="52">
        <f t="shared" si="5"/>
        <v>-20</v>
      </c>
      <c r="BP6" s="49" t="str">
        <f>IF(BP8="-","",IF(BP8="-","【-】","【"&amp;SUBSTITUTE(TEXT(BP8,"#,##0.0"),"-","△")&amp;"】"))</f>
        <v>【2.0】</v>
      </c>
      <c r="BQ6" s="53" t="e">
        <f>IF(BQ8="-",NA(),BQ8)</f>
        <v>#N/A</v>
      </c>
      <c r="BR6" s="53">
        <f t="shared" ref="BR6:BZ6" si="6">IF(BR8="-",NA(),BR8)</f>
        <v>477</v>
      </c>
      <c r="BS6" s="53">
        <f t="shared" si="6"/>
        <v>43559</v>
      </c>
      <c r="BT6" s="53">
        <f t="shared" si="6"/>
        <v>45595</v>
      </c>
      <c r="BU6" s="53">
        <f t="shared" si="6"/>
        <v>25160</v>
      </c>
      <c r="BV6" s="53" t="e">
        <f t="shared" si="6"/>
        <v>#N/A</v>
      </c>
      <c r="BW6" s="53">
        <f t="shared" si="6"/>
        <v>37213</v>
      </c>
      <c r="BX6" s="53">
        <f t="shared" si="6"/>
        <v>17293</v>
      </c>
      <c r="BY6" s="53">
        <f t="shared" si="6"/>
        <v>15316</v>
      </c>
      <c r="BZ6" s="53">
        <f t="shared" si="6"/>
        <v>8831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124</v>
      </c>
      <c r="CM6" s="51">
        <f t="shared" ref="CM6:CN6" si="7">CM8</f>
        <v>0</v>
      </c>
      <c r="CN6" s="51">
        <f t="shared" si="7"/>
        <v>313881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125</v>
      </c>
      <c r="CZ6" s="52" t="e">
        <f>IF(CZ8="-",NA(),CZ8)</f>
        <v>#N/A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 t="e">
        <f t="shared" si="8"/>
        <v>#N/A</v>
      </c>
      <c r="DF6" s="52">
        <f t="shared" si="8"/>
        <v>77.3</v>
      </c>
      <c r="DG6" s="52">
        <f t="shared" si="8"/>
        <v>51.8</v>
      </c>
      <c r="DH6" s="52">
        <f t="shared" si="8"/>
        <v>45.3</v>
      </c>
      <c r="DI6" s="52">
        <f t="shared" si="8"/>
        <v>30</v>
      </c>
      <c r="DJ6" s="49" t="str">
        <f>IF(DJ8="-","",IF(DJ8="-","【-】","【"&amp;SUBSTITUTE(TEXT(DJ8,"#,##0.0"),"-","△")&amp;"】"))</f>
        <v>【73.4】</v>
      </c>
      <c r="DK6" s="52" t="e">
        <f>IF(DK8="-",NA(),DK8)</f>
        <v>#N/A</v>
      </c>
      <c r="DL6" s="52">
        <f t="shared" ref="DL6:DT6" si="9">IF(DL8="-",NA(),DL8)</f>
        <v>129</v>
      </c>
      <c r="DM6" s="52">
        <f t="shared" si="9"/>
        <v>128.19999999999999</v>
      </c>
      <c r="DN6" s="52">
        <f t="shared" si="9"/>
        <v>135.80000000000001</v>
      </c>
      <c r="DO6" s="52">
        <f t="shared" si="9"/>
        <v>134.1</v>
      </c>
      <c r="DP6" s="52" t="e">
        <f t="shared" si="9"/>
        <v>#N/A</v>
      </c>
      <c r="DQ6" s="52">
        <f t="shared" si="9"/>
        <v>163.5</v>
      </c>
      <c r="DR6" s="52">
        <f t="shared" si="9"/>
        <v>178.3</v>
      </c>
      <c r="DS6" s="52">
        <f t="shared" si="9"/>
        <v>181.9</v>
      </c>
      <c r="DT6" s="52">
        <f t="shared" si="9"/>
        <v>184.5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126</v>
      </c>
      <c r="B7" s="48">
        <f t="shared" ref="B7:X7" si="10">B8</f>
        <v>2024</v>
      </c>
      <c r="C7" s="48">
        <f t="shared" si="10"/>
        <v>281000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13</v>
      </c>
      <c r="H7" s="48" t="str">
        <f t="shared" si="10"/>
        <v>兵庫県　神戸市</v>
      </c>
      <c r="I7" s="48" t="str">
        <f t="shared" si="10"/>
        <v>神戸駅南駐車場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4</v>
      </c>
      <c r="S7" s="50" t="str">
        <f t="shared" si="10"/>
        <v>駅</v>
      </c>
      <c r="T7" s="50" t="str">
        <f t="shared" si="10"/>
        <v>無</v>
      </c>
      <c r="U7" s="51">
        <f t="shared" si="10"/>
        <v>10953</v>
      </c>
      <c r="V7" s="51">
        <f t="shared" si="10"/>
        <v>252</v>
      </c>
      <c r="W7" s="51">
        <f t="shared" si="10"/>
        <v>300</v>
      </c>
      <c r="X7" s="50" t="str">
        <f t="shared" si="10"/>
        <v>代行制</v>
      </c>
      <c r="Y7" s="52" t="str">
        <f>Y8</f>
        <v>-</v>
      </c>
      <c r="Z7" s="52">
        <f t="shared" ref="Z7:AH7" si="11">Z8</f>
        <v>113</v>
      </c>
      <c r="AA7" s="52">
        <f t="shared" si="11"/>
        <v>163.4</v>
      </c>
      <c r="AB7" s="52">
        <f t="shared" si="11"/>
        <v>166</v>
      </c>
      <c r="AC7" s="52">
        <f t="shared" si="11"/>
        <v>126.4</v>
      </c>
      <c r="AD7" s="52" t="str">
        <f t="shared" si="11"/>
        <v>-</v>
      </c>
      <c r="AE7" s="52">
        <f t="shared" si="11"/>
        <v>158.80000000000001</v>
      </c>
      <c r="AF7" s="52">
        <f t="shared" si="11"/>
        <v>120.9</v>
      </c>
      <c r="AG7" s="52">
        <f t="shared" si="11"/>
        <v>123.1</v>
      </c>
      <c r="AH7" s="52">
        <f t="shared" si="11"/>
        <v>116</v>
      </c>
      <c r="AI7" s="49"/>
      <c r="AJ7" s="52" t="str">
        <f>AJ8</f>
        <v>-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 t="str">
        <f t="shared" si="12"/>
        <v>-</v>
      </c>
      <c r="AP7" s="52">
        <f t="shared" si="12"/>
        <v>8.6</v>
      </c>
      <c r="AQ7" s="52">
        <f t="shared" si="12"/>
        <v>7.6</v>
      </c>
      <c r="AR7" s="52">
        <f t="shared" si="12"/>
        <v>6.6</v>
      </c>
      <c r="AS7" s="52">
        <f t="shared" si="12"/>
        <v>5.6</v>
      </c>
      <c r="AT7" s="49"/>
      <c r="AU7" s="53" t="str">
        <f>AU8</f>
        <v>-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 t="str">
        <f t="shared" si="13"/>
        <v>-</v>
      </c>
      <c r="BA7" s="53">
        <f t="shared" si="13"/>
        <v>2466</v>
      </c>
      <c r="BB7" s="53">
        <f t="shared" si="13"/>
        <v>58</v>
      </c>
      <c r="BC7" s="53">
        <f t="shared" si="13"/>
        <v>49</v>
      </c>
      <c r="BD7" s="53">
        <f t="shared" si="13"/>
        <v>25</v>
      </c>
      <c r="BE7" s="51"/>
      <c r="BF7" s="52" t="str">
        <f>BF8</f>
        <v>-</v>
      </c>
      <c r="BG7" s="52">
        <f t="shared" ref="BG7:BO7" si="14">BG8</f>
        <v>11.5</v>
      </c>
      <c r="BH7" s="52">
        <f t="shared" si="14"/>
        <v>38.799999999999997</v>
      </c>
      <c r="BI7" s="52">
        <f t="shared" si="14"/>
        <v>39.700000000000003</v>
      </c>
      <c r="BJ7" s="52">
        <f t="shared" si="14"/>
        <v>20.8</v>
      </c>
      <c r="BK7" s="52" t="str">
        <f t="shared" si="14"/>
        <v>-</v>
      </c>
      <c r="BL7" s="52">
        <f t="shared" si="14"/>
        <v>-25.1</v>
      </c>
      <c r="BM7" s="52">
        <f t="shared" si="14"/>
        <v>-18</v>
      </c>
      <c r="BN7" s="52">
        <f t="shared" si="14"/>
        <v>-20.7</v>
      </c>
      <c r="BO7" s="52">
        <f t="shared" si="14"/>
        <v>-20</v>
      </c>
      <c r="BP7" s="49"/>
      <c r="BQ7" s="53" t="str">
        <f>BQ8</f>
        <v>-</v>
      </c>
      <c r="BR7" s="53">
        <f t="shared" ref="BR7:BZ7" si="15">BR8</f>
        <v>477</v>
      </c>
      <c r="BS7" s="53">
        <f t="shared" si="15"/>
        <v>43559</v>
      </c>
      <c r="BT7" s="53">
        <f t="shared" si="15"/>
        <v>45595</v>
      </c>
      <c r="BU7" s="53">
        <f t="shared" si="15"/>
        <v>25160</v>
      </c>
      <c r="BV7" s="53" t="str">
        <f t="shared" si="15"/>
        <v>-</v>
      </c>
      <c r="BW7" s="53">
        <f t="shared" si="15"/>
        <v>37213</v>
      </c>
      <c r="BX7" s="53">
        <f t="shared" si="15"/>
        <v>17293</v>
      </c>
      <c r="BY7" s="53">
        <f t="shared" si="15"/>
        <v>15316</v>
      </c>
      <c r="BZ7" s="53">
        <f t="shared" si="15"/>
        <v>8831</v>
      </c>
      <c r="CA7" s="51"/>
      <c r="CB7" s="52" t="s">
        <v>127</v>
      </c>
      <c r="CC7" s="52" t="s">
        <v>127</v>
      </c>
      <c r="CD7" s="52" t="s">
        <v>127</v>
      </c>
      <c r="CE7" s="52" t="s">
        <v>127</v>
      </c>
      <c r="CF7" s="52" t="s">
        <v>127</v>
      </c>
      <c r="CG7" s="52" t="s">
        <v>127</v>
      </c>
      <c r="CH7" s="52" t="s">
        <v>127</v>
      </c>
      <c r="CI7" s="52" t="s">
        <v>127</v>
      </c>
      <c r="CJ7" s="52" t="s">
        <v>127</v>
      </c>
      <c r="CK7" s="52" t="s">
        <v>128</v>
      </c>
      <c r="CL7" s="49"/>
      <c r="CM7" s="51">
        <f>CM8</f>
        <v>0</v>
      </c>
      <c r="CN7" s="51">
        <f>CN8</f>
        <v>313881</v>
      </c>
      <c r="CO7" s="52" t="s">
        <v>127</v>
      </c>
      <c r="CP7" s="52" t="s">
        <v>127</v>
      </c>
      <c r="CQ7" s="52" t="s">
        <v>127</v>
      </c>
      <c r="CR7" s="52" t="s">
        <v>127</v>
      </c>
      <c r="CS7" s="52" t="s">
        <v>127</v>
      </c>
      <c r="CT7" s="52" t="s">
        <v>127</v>
      </c>
      <c r="CU7" s="52" t="s">
        <v>127</v>
      </c>
      <c r="CV7" s="52" t="s">
        <v>127</v>
      </c>
      <c r="CW7" s="52" t="s">
        <v>127</v>
      </c>
      <c r="CX7" s="52" t="s">
        <v>129</v>
      </c>
      <c r="CY7" s="49"/>
      <c r="CZ7" s="52" t="str">
        <f>CZ8</f>
        <v>-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 t="str">
        <f t="shared" si="16"/>
        <v>-</v>
      </c>
      <c r="DF7" s="52">
        <f t="shared" si="16"/>
        <v>77.3</v>
      </c>
      <c r="DG7" s="52">
        <f t="shared" si="16"/>
        <v>51.8</v>
      </c>
      <c r="DH7" s="52">
        <f t="shared" si="16"/>
        <v>45.3</v>
      </c>
      <c r="DI7" s="52">
        <f t="shared" si="16"/>
        <v>30</v>
      </c>
      <c r="DJ7" s="49"/>
      <c r="DK7" s="52" t="str">
        <f>DK8</f>
        <v>-</v>
      </c>
      <c r="DL7" s="52">
        <f t="shared" ref="DL7:DT7" si="17">DL8</f>
        <v>129</v>
      </c>
      <c r="DM7" s="52">
        <f t="shared" si="17"/>
        <v>128.19999999999999</v>
      </c>
      <c r="DN7" s="52">
        <f t="shared" si="17"/>
        <v>135.80000000000001</v>
      </c>
      <c r="DO7" s="52">
        <f t="shared" si="17"/>
        <v>134.1</v>
      </c>
      <c r="DP7" s="52" t="str">
        <f t="shared" si="17"/>
        <v>-</v>
      </c>
      <c r="DQ7" s="52">
        <f t="shared" si="17"/>
        <v>163.5</v>
      </c>
      <c r="DR7" s="52">
        <f t="shared" si="17"/>
        <v>178.3</v>
      </c>
      <c r="DS7" s="52">
        <f t="shared" si="17"/>
        <v>181.9</v>
      </c>
      <c r="DT7" s="52">
        <f t="shared" si="17"/>
        <v>184.5</v>
      </c>
      <c r="DU7" s="49"/>
    </row>
    <row r="8" spans="1:125" s="54" customFormat="1" x14ac:dyDescent="0.2">
      <c r="A8" s="37"/>
      <c r="B8" s="55">
        <v>2024</v>
      </c>
      <c r="C8" s="55">
        <v>281000</v>
      </c>
      <c r="D8" s="55">
        <v>47</v>
      </c>
      <c r="E8" s="55">
        <v>14</v>
      </c>
      <c r="F8" s="55">
        <v>0</v>
      </c>
      <c r="G8" s="55">
        <v>13</v>
      </c>
      <c r="H8" s="55" t="s">
        <v>130</v>
      </c>
      <c r="I8" s="55" t="s">
        <v>131</v>
      </c>
      <c r="J8" s="55" t="s">
        <v>132</v>
      </c>
      <c r="K8" s="55" t="s">
        <v>133</v>
      </c>
      <c r="L8" s="55" t="s">
        <v>134</v>
      </c>
      <c r="M8" s="55" t="s">
        <v>135</v>
      </c>
      <c r="N8" s="55" t="s">
        <v>136</v>
      </c>
      <c r="O8" s="56" t="s">
        <v>137</v>
      </c>
      <c r="P8" s="57" t="s">
        <v>138</v>
      </c>
      <c r="Q8" s="57" t="s">
        <v>139</v>
      </c>
      <c r="R8" s="58">
        <v>4</v>
      </c>
      <c r="S8" s="57" t="s">
        <v>140</v>
      </c>
      <c r="T8" s="57" t="s">
        <v>141</v>
      </c>
      <c r="U8" s="58">
        <v>10953</v>
      </c>
      <c r="V8" s="58">
        <v>252</v>
      </c>
      <c r="W8" s="58">
        <v>300</v>
      </c>
      <c r="X8" s="57" t="s">
        <v>142</v>
      </c>
      <c r="Y8" s="59" t="s">
        <v>134</v>
      </c>
      <c r="Z8" s="59">
        <v>113</v>
      </c>
      <c r="AA8" s="59">
        <v>163.4</v>
      </c>
      <c r="AB8" s="59">
        <v>166</v>
      </c>
      <c r="AC8" s="59">
        <v>126.4</v>
      </c>
      <c r="AD8" s="59" t="s">
        <v>134</v>
      </c>
      <c r="AE8" s="59">
        <v>158.80000000000001</v>
      </c>
      <c r="AF8" s="59">
        <v>120.9</v>
      </c>
      <c r="AG8" s="59">
        <v>123.1</v>
      </c>
      <c r="AH8" s="59">
        <v>116</v>
      </c>
      <c r="AI8" s="56">
        <v>1604.7</v>
      </c>
      <c r="AJ8" s="59" t="s">
        <v>134</v>
      </c>
      <c r="AK8" s="59">
        <v>0</v>
      </c>
      <c r="AL8" s="59">
        <v>0</v>
      </c>
      <c r="AM8" s="59">
        <v>0</v>
      </c>
      <c r="AN8" s="59">
        <v>0</v>
      </c>
      <c r="AO8" s="59" t="s">
        <v>134</v>
      </c>
      <c r="AP8" s="59">
        <v>8.6</v>
      </c>
      <c r="AQ8" s="59">
        <v>7.6</v>
      </c>
      <c r="AR8" s="59">
        <v>6.6</v>
      </c>
      <c r="AS8" s="59">
        <v>5.6</v>
      </c>
      <c r="AT8" s="56">
        <v>3.8</v>
      </c>
      <c r="AU8" s="60" t="s">
        <v>134</v>
      </c>
      <c r="AV8" s="60">
        <v>0</v>
      </c>
      <c r="AW8" s="60">
        <v>0</v>
      </c>
      <c r="AX8" s="60">
        <v>0</v>
      </c>
      <c r="AY8" s="60">
        <v>0</v>
      </c>
      <c r="AZ8" s="60" t="s">
        <v>134</v>
      </c>
      <c r="BA8" s="60">
        <v>2466</v>
      </c>
      <c r="BB8" s="60">
        <v>58</v>
      </c>
      <c r="BC8" s="60">
        <v>49</v>
      </c>
      <c r="BD8" s="60">
        <v>25</v>
      </c>
      <c r="BE8" s="60">
        <v>39</v>
      </c>
      <c r="BF8" s="59" t="s">
        <v>134</v>
      </c>
      <c r="BG8" s="59">
        <v>11.5</v>
      </c>
      <c r="BH8" s="59">
        <v>38.799999999999997</v>
      </c>
      <c r="BI8" s="59">
        <v>39.700000000000003</v>
      </c>
      <c r="BJ8" s="59">
        <v>20.8</v>
      </c>
      <c r="BK8" s="59" t="s">
        <v>134</v>
      </c>
      <c r="BL8" s="59">
        <v>-25.1</v>
      </c>
      <c r="BM8" s="59">
        <v>-18</v>
      </c>
      <c r="BN8" s="59">
        <v>-20.7</v>
      </c>
      <c r="BO8" s="59">
        <v>-20</v>
      </c>
      <c r="BP8" s="56">
        <v>2</v>
      </c>
      <c r="BQ8" s="60" t="s">
        <v>134</v>
      </c>
      <c r="BR8" s="60">
        <v>477</v>
      </c>
      <c r="BS8" s="60">
        <v>43559</v>
      </c>
      <c r="BT8" s="61">
        <v>45595</v>
      </c>
      <c r="BU8" s="61">
        <v>25160</v>
      </c>
      <c r="BV8" s="60" t="s">
        <v>134</v>
      </c>
      <c r="BW8" s="60">
        <v>37213</v>
      </c>
      <c r="BX8" s="60">
        <v>17293</v>
      </c>
      <c r="BY8" s="60">
        <v>15316</v>
      </c>
      <c r="BZ8" s="60">
        <v>8831</v>
      </c>
      <c r="CA8" s="58">
        <v>10905</v>
      </c>
      <c r="CB8" s="59" t="s">
        <v>134</v>
      </c>
      <c r="CC8" s="59" t="s">
        <v>134</v>
      </c>
      <c r="CD8" s="59" t="s">
        <v>134</v>
      </c>
      <c r="CE8" s="59" t="s">
        <v>134</v>
      </c>
      <c r="CF8" s="59" t="s">
        <v>134</v>
      </c>
      <c r="CG8" s="59" t="s">
        <v>134</v>
      </c>
      <c r="CH8" s="59" t="s">
        <v>134</v>
      </c>
      <c r="CI8" s="59" t="s">
        <v>134</v>
      </c>
      <c r="CJ8" s="59" t="s">
        <v>134</v>
      </c>
      <c r="CK8" s="59" t="s">
        <v>134</v>
      </c>
      <c r="CL8" s="56" t="s">
        <v>134</v>
      </c>
      <c r="CM8" s="58">
        <v>0</v>
      </c>
      <c r="CN8" s="58">
        <v>313881</v>
      </c>
      <c r="CO8" s="59" t="s">
        <v>134</v>
      </c>
      <c r="CP8" s="59" t="s">
        <v>134</v>
      </c>
      <c r="CQ8" s="59" t="s">
        <v>134</v>
      </c>
      <c r="CR8" s="59" t="s">
        <v>134</v>
      </c>
      <c r="CS8" s="59" t="s">
        <v>134</v>
      </c>
      <c r="CT8" s="59" t="s">
        <v>134</v>
      </c>
      <c r="CU8" s="59" t="s">
        <v>134</v>
      </c>
      <c r="CV8" s="59" t="s">
        <v>134</v>
      </c>
      <c r="CW8" s="59" t="s">
        <v>134</v>
      </c>
      <c r="CX8" s="59" t="s">
        <v>134</v>
      </c>
      <c r="CY8" s="56" t="s">
        <v>134</v>
      </c>
      <c r="CZ8" s="59" t="s">
        <v>134</v>
      </c>
      <c r="DA8" s="59">
        <v>0</v>
      </c>
      <c r="DB8" s="59">
        <v>0</v>
      </c>
      <c r="DC8" s="59">
        <v>0</v>
      </c>
      <c r="DD8" s="59">
        <v>0</v>
      </c>
      <c r="DE8" s="59" t="s">
        <v>134</v>
      </c>
      <c r="DF8" s="59">
        <v>77.3</v>
      </c>
      <c r="DG8" s="59">
        <v>51.8</v>
      </c>
      <c r="DH8" s="59">
        <v>45.3</v>
      </c>
      <c r="DI8" s="59">
        <v>30</v>
      </c>
      <c r="DJ8" s="56">
        <v>73.400000000000006</v>
      </c>
      <c r="DK8" s="59" t="s">
        <v>134</v>
      </c>
      <c r="DL8" s="59">
        <v>129</v>
      </c>
      <c r="DM8" s="59">
        <v>128.19999999999999</v>
      </c>
      <c r="DN8" s="59">
        <v>135.80000000000001</v>
      </c>
      <c r="DO8" s="59">
        <v>134.1</v>
      </c>
      <c r="DP8" s="59" t="s">
        <v>134</v>
      </c>
      <c r="DQ8" s="59">
        <v>163.5</v>
      </c>
      <c r="DR8" s="59">
        <v>178.3</v>
      </c>
      <c r="DS8" s="59">
        <v>181.9</v>
      </c>
      <c r="DT8" s="59">
        <v>184.5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143</v>
      </c>
      <c r="C10" s="64" t="s">
        <v>144</v>
      </c>
      <c r="D10" s="64" t="s">
        <v>145</v>
      </c>
      <c r="E10" s="64" t="s">
        <v>146</v>
      </c>
      <c r="F10" s="64" t="s">
        <v>147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3DB3BB28-CC11-42BE-B877-1882F2470492}"/>
</file>

<file path=customXml/itemProps2.xml><?xml version="1.0" encoding="utf-8"?>
<ds:datastoreItem xmlns:ds="http://schemas.openxmlformats.org/officeDocument/2006/customXml" ds:itemID="{975A3FE7-FB98-43B8-841E-6A2CE051A37B}"/>
</file>

<file path=customXml/itemProps3.xml><?xml version="1.0" encoding="utf-8"?>
<ds:datastoreItem xmlns:ds="http://schemas.openxmlformats.org/officeDocument/2006/customXml" ds:itemID="{D4646DD6-45E0-4056-9E19-523958CA22E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2025-12-12T09:31:25Z</dcterms:created>
  <dcterms:modified xsi:type="dcterms:W3CDTF">2026-01-28T09:06:40Z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