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03 岩手県/"/>
    </mc:Choice>
  </mc:AlternateContent>
  <xr:revisionPtr revIDLastSave="6" documentId="13_ncr:1_{94030719-9DD0-4665-836D-9B9436E6BE55}" xr6:coauthVersionLast="47" xr6:coauthVersionMax="47" xr10:uidLastSave="{AA79CC26-B5FC-48B4-B233-92E47554D862}"/>
  <bookViews>
    <workbookView xWindow="-1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9" i="12" l="1"/>
  <c r="AU88" i="12"/>
  <c r="AP88" i="12"/>
  <c r="AF88" i="12"/>
  <c r="DV102" i="12"/>
  <c r="DQ102" i="12"/>
  <c r="DL102" i="12"/>
  <c r="DG102" i="12"/>
  <c r="DB102" i="12"/>
  <c r="CW102" i="12"/>
  <c r="CR102" i="12"/>
  <c r="AP23" i="12"/>
  <c r="AA23" i="12"/>
  <c r="V23" i="12"/>
  <c r="Q23" i="12"/>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BW32" i="10"/>
  <c r="CO32" i="10" s="1"/>
  <c r="CO33" i="10" s="1"/>
  <c r="CO34" i="10" s="1"/>
  <c r="CO35" i="10" s="1"/>
  <c r="CO36" i="10" s="1"/>
  <c r="CO37" i="10" s="1"/>
  <c r="CO38" i="10" s="1"/>
  <c r="CO39" i="10" s="1"/>
  <c r="CO40" i="10" s="1"/>
  <c r="CO41" i="10" s="1"/>
  <c r="C32" i="10"/>
  <c r="C33" i="10" l="1"/>
  <c r="C34" i="10" s="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BE32" i="10" l="1"/>
</calcChain>
</file>

<file path=xl/sharedStrings.xml><?xml version="1.0" encoding="utf-8"?>
<sst xmlns="http://schemas.openxmlformats.org/spreadsheetml/2006/main" count="1018" uniqueCount="571">
  <si>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</si>
  <si>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</si>
  <si>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</si>
  <si>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</si>
  <si>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</si>
  <si>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</si>
  <si>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</si>
  <si>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</si>
  <si>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</si>
  <si>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</si>
  <si>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</si>
  <si>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</si>
  <si>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</si>
  <si>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</si>
  <si>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</si>
  <si>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</si>
  <si>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</si>
  <si>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</si>
  <si>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</si>
  <si>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</si>
  <si>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</si>
  <si>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</si>
  <si>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</si>
  <si>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</si>
  <si>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</si>
  <si>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</si>
  <si>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</si>
  <si>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</si>
  <si>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</si>
  <si>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</si>
  <si>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</si>
  <si>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</si>
  <si>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</si>
  <si>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</si>
  <si>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</si>
  <si>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</si>
  <si>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</si>
  <si>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</si>
  <si>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</si>
  <si>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</si>
  <si>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</si>
  <si>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</si>
  <si>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</si>
  <si>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</si>
  <si>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</si>
  <si>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</si>
  <si>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</si>
  <si>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</si>
  <si>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</si>
  <si>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</si>
  <si>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</si>
  <si>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</si>
  <si>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</si>
  <si>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</si>
  <si>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</si>
  <si>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</si>
  <si>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</si>
  <si>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</si>
  <si>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</si>
  <si>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</si>
  <si>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</si>
  <si>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</si>
  <si>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</si>
  <si>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</si>
  <si>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</si>
  <si>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</si>
  <si>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</si>
  <si>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</si>
  <si>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</si>
  <si>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</si>
  <si>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</si>
  <si>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</si>
  <si>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</si>
  <si>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</si>
  <si>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</si>
  <si>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</si>
  <si>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</si>
  <si>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</si>
  <si>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</si>
  <si>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</si>
  <si>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岩手県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</si>
  <si>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</si>
  <si>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</si>
  <si>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</si>
  <si>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</si>
  <si>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</si>
  <si>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</si>
  <si>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</si>
  <si>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</si>
  <si>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</si>
  <si>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</si>
  <si>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</si>
  <si>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</si>
  <si>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</si>
  <si>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</si>
  <si>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</si>
  <si>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</si>
  <si>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</si>
  <si>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</si>
  <si>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</si>
  <si>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</si>
  <si>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</si>
  <si>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</si>
  <si>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</si>
  <si>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</si>
  <si>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</si>
  <si>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</si>
  <si>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</si>
  <si>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</si>
  <si>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</si>
  <si>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</si>
  <si>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</si>
  <si>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</si>
  <si>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</si>
  <si>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-5.4</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</si>
  <si>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</si>
  <si>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</si>
  <si>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</si>
  <si>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</si>
  <si>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</si>
  <si>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</si>
  <si>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</si>
  <si>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</si>
  <si>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</si>
  <si>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</si>
  <si>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</si>
  <si>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</si>
  <si>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</si>
  <si>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</si>
  <si>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</si>
  <si>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</si>
  <si>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</si>
  <si>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</si>
  <si>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</si>
  <si>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</si>
  <si>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</si>
  <si>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</si>
  <si>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</si>
  <si>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</si>
  <si>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</si>
  <si>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</si>
  <si>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</si>
  <si>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-1.7</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</si>
  <si>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</si>
  <si>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</si>
  <si>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</si>
  <si>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</si>
  <si>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</si>
  <si>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</si>
  <si>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</si>
  <si>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</si>
  <si>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</si>
  <si>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</si>
  <si>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</si>
  <si>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</si>
  <si>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</si>
  <si>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</si>
  <si>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</si>
  <si>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</si>
  <si>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</si>
  <si>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</si>
  <si>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</si>
  <si>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</si>
  <si>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</si>
  <si>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</si>
  <si>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</si>
  <si>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</si>
  <si>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</si>
  <si>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</si>
  <si>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</si>
  <si>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</si>
  <si>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</si>
  <si>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</si>
  <si>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</si>
  <si>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</si>
  <si>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</si>
  <si>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</si>
  <si>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</si>
  <si>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</si>
  <si>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</si>
  <si>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</si>
  <si>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</si>
  <si>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岩手県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</si>
  <si>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</si>
  <si>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</si>
  <si>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</si>
  <si>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</si>
  <si>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</si>
  <si>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</si>
  <si>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</si>
  <si>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</si>
  <si>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</si>
  <si>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</si>
  <si>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</si>
  <si>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</si>
  <si>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</si>
  <si>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</si>
  <si>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</si>
  <si>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</si>
  <si>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</si>
  <si>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</si>
  <si>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</si>
  <si>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</si>
  <si>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</si>
  <si>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</si>
  <si>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</si>
  <si>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</si>
  <si>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</si>
  <si>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</si>
  <si>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</si>
  <si>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</si>
  <si>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</si>
  <si>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</si>
  <si>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</si>
  <si>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</si>
  <si>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</si>
  <si>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</si>
  <si>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</si>
  <si>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</si>
  <si>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</si>
  <si>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</si>
  <si>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</si>
  <si>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</si>
  <si>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</si>
  <si>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</si>
  <si>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</si>
  <si>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</si>
  <si>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</si>
  <si>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</si>
  <si>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</si>
  <si>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</si>
  <si>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</si>
  <si>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</si>
  <si>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</si>
  <si>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</si>
  <si>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</si>
  <si>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</si>
  <si>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</si>
  <si>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</si>
  <si>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</si>
  <si>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</si>
  <si>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</si>
  <si>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</si>
  <si>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</si>
  <si>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</si>
  <si>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</si>
  <si>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</si>
  <si>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</si>
  <si>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</si>
  <si>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</si>
  <si>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</si>
  <si>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</si>
  <si>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</si>
  <si>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</si>
  <si>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</si>
  <si>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</si>
  <si>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</si>
  <si>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</si>
  <si>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</si>
  <si>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</si>
  <si>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</si>
  <si>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</si>
  <si>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</si>
  <si>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</si>
  <si>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</si>
  <si>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</si>
  <si>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</si>
  <si>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</si>
  <si>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</si>
  <si>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</si>
  <si>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</si>
  <si>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</si>
  <si>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</si>
  <si>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</si>
  <si>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</si>
  <si>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</si>
  <si>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</si>
  <si>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</si>
  <si>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</si>
  <si>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</si>
  <si>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</si>
  <si>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</si>
  <si>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</si>
  <si>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</si>
  <si>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</si>
  <si>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</si>
  <si>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</si>
  <si>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</si>
  <si>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</si>
  <si>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</si>
  <si>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</si>
  <si>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</si>
  <si>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</si>
  <si>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</si>
  <si>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</si>
  <si>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</si>
  <si>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</si>
  <si>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</si>
  <si>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</si>
  <si>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</si>
  <si>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</si>
  <si>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</si>
  <si>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</si>
  <si>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</si>
  <si>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</si>
  <si>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</si>
  <si>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</si>
  <si>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</si>
  <si>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</si>
  <si>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</si>
  <si>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</si>
  <si>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</si>
  <si>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</si>
  <si>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</si>
  <si>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</si>
  <si>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</si>
  <si>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</si>
  <si>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</si>
  <si>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</si>
  <si>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</si>
  <si>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</si>
  <si>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</si>
  <si>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</si>
  <si>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</si>
  <si>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</si>
  <si>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</si>
  <si>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</si>
  <si>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</si>
  <si>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</si>
  <si>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</si>
  <si>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</si>
  <si>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</si>
  <si>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</si>
  <si>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</si>
  <si>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岩手県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</si>
  <si>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</si>
  <si>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</si>
  <si>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</si>
  <si>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</si>
  <si>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</si>
  <si>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</si>
  <si>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</si>
  <si>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</si>
  <si>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</si>
  <si>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</si>
  <si>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</si>
  <si>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</si>
  <si>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</si>
  <si>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</si>
  <si>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</si>
  <si>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</si>
  <si>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</si>
  <si>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</si>
  <si>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</si>
  <si>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</si>
  <si>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</si>
  <si>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中小企業振興資金特別会計</t>
    <phoneticPr fontId="3"/>
  </si>
  <si>
    <t>証紙収入整理特別会計</t>
    <phoneticPr fontId="3"/>
  </si>
  <si>
    <t>沿岸漁業改善資金特別会計</t>
    <phoneticPr fontId="3"/>
  </si>
  <si>
    <t>土地先行取得事業特別会計</t>
    <phoneticPr fontId="3"/>
  </si>
  <si>
    <t>県有林事業特別会計</t>
    <phoneticPr fontId="3"/>
  </si>
  <si>
    <t>林業・木材産業資金特別会計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</si>
  <si>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</si>
  <si>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</si>
  <si>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</si>
  <si>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</si>
  <si>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</si>
  <si>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</si>
  <si>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</si>
  <si>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</si>
  <si>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</si>
  <si>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</si>
  <si>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</si>
  <si>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</si>
  <si>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</si>
  <si>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</si>
  <si>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</si>
  <si>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岩手県立病院等事業会計</t>
    <phoneticPr fontId="3"/>
  </si>
  <si>
    <t>法適用企業</t>
    <phoneticPr fontId="3"/>
  </si>
  <si>
    <t>岩手県工業用水道事業会計</t>
    <phoneticPr fontId="3"/>
  </si>
  <si>
    <t>岩手県電気事業会計</t>
    <phoneticPr fontId="3"/>
  </si>
  <si>
    <t>岩手県流域下水道事業会計</t>
    <phoneticPr fontId="3"/>
  </si>
  <si>
    <t>岩手県港湾整備事業特別会計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</si>
  <si>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</si>
  <si>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</si>
  <si>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</si>
  <si>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</si>
  <si>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</si>
  <si>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</si>
  <si>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</si>
  <si>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</si>
  <si>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</si>
  <si>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</si>
  <si>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</si>
  <si>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</si>
  <si>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</si>
  <si>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</si>
  <si>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</si>
  <si>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</si>
  <si>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</si>
  <si>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</si>
  <si>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</si>
  <si>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</si>
  <si>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</si>
  <si>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</si>
  <si>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</si>
  <si>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</si>
  <si>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</si>
  <si>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</si>
  <si>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</si>
  <si>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</si>
  <si>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</si>
  <si>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</si>
  <si>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</si>
  <si>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</si>
  <si>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</si>
  <si>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</si>
  <si>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</si>
  <si>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</si>
  <si>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</si>
  <si>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</si>
  <si>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</si>
  <si>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</si>
  <si>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</si>
  <si>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</si>
  <si>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</si>
  <si>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</si>
  <si>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</si>
  <si>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</si>
  <si>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</si>
  <si>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</si>
  <si>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</si>
  <si>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</si>
  <si>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</si>
  <si>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</si>
  <si>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</si>
  <si>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</si>
  <si>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</si>
  <si>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</si>
  <si>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</si>
  <si>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</si>
  <si>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</si>
  <si>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</si>
  <si>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</si>
  <si>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</si>
  <si>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</si>
  <si>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</si>
  <si>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</si>
  <si>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</si>
  <si>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</si>
  <si>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</si>
  <si>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</si>
  <si>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</si>
  <si>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</si>
  <si>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</si>
  <si>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</si>
  <si>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</si>
  <si>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</si>
  <si>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</si>
  <si>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</si>
  <si>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</si>
  <si>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</si>
  <si>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</si>
  <si>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</si>
  <si>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</si>
  <si>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</si>
  <si>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</si>
  <si>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</si>
  <si>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</si>
  <si>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</si>
  <si>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</si>
  <si>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</si>
  <si>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</si>
  <si>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</si>
  <si>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</si>
  <si>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</si>
  <si>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</si>
  <si>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</si>
  <si>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</si>
  <si>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</si>
  <si>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</si>
  <si>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</si>
  <si>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</si>
  <si>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</si>
  <si>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</si>
  <si>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</si>
  <si>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</si>
  <si>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</si>
  <si>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</si>
  <si>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</si>
  <si>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</si>
  <si>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</si>
  <si>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</si>
  <si>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</si>
  <si>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</si>
  <si>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</si>
  <si>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</si>
  <si>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</si>
  <si>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</si>
  <si>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</si>
  <si>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</si>
  <si>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</si>
  <si>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</si>
  <si>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</si>
  <si>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</si>
  <si>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</si>
  <si>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</si>
  <si>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</si>
  <si>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</si>
  <si>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</si>
  <si>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</si>
  <si>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</si>
  <si>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</si>
  <si>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</si>
  <si>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</si>
  <si>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</si>
  <si>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1.36</t>
  </si>
  <si>
    <t>岩手県電気事業会計</t>
  </si>
  <si>
    <t>一般会計</t>
  </si>
  <si>
    <t>岩手県立病院等事業会計</t>
  </si>
  <si>
    <t>岩手県流域下水道事業会計</t>
  </si>
  <si>
    <t>岩手県工業用水道事業会計</t>
  </si>
  <si>
    <t>岩手県港湾整備事業特別会計</t>
  </si>
  <si>
    <t>国民健康保険特別会計</t>
  </si>
  <si>
    <t>証紙収入整理特別会計</t>
  </si>
  <si>
    <t>その他会計（赤字）</t>
  </si>
  <si>
    <t>その他会計（黒字）</t>
  </si>
  <si>
    <t>（百万円）</t>
    <phoneticPr fontId="2"/>
  </si>
  <si>
    <t>R02</t>
    <phoneticPr fontId="2"/>
  </si>
  <si>
    <t>R03</t>
    <phoneticPr fontId="2"/>
  </si>
  <si>
    <t>R04</t>
    <phoneticPr fontId="2"/>
  </si>
  <si>
    <t>R05</t>
    <phoneticPr fontId="2"/>
  </si>
  <si>
    <t>R06</t>
    <phoneticPr fontId="2"/>
  </si>
  <si>
    <t>公共施設等適正管理推進基金</t>
    <phoneticPr fontId="2"/>
  </si>
  <si>
    <t>緊急雇用創出事業臨時特例基金</t>
    <phoneticPr fontId="2"/>
  </si>
  <si>
    <t>退職手当基金</t>
    <phoneticPr fontId="2"/>
  </si>
  <si>
    <t>いわての学び希望基金</t>
    <phoneticPr fontId="2"/>
  </si>
  <si>
    <t>地域振興基金</t>
    <phoneticPr fontId="2"/>
  </si>
  <si>
    <t>（公社）岩手県農畜産物価格安定基金協会</t>
  </si>
  <si>
    <t>○</t>
  </si>
  <si>
    <t>（公社）岩手県農業公社</t>
  </si>
  <si>
    <t>（公社）岩手県農産物改良種苗センター</t>
  </si>
  <si>
    <t>（一財）岩手県栽培漁業協会</t>
  </si>
  <si>
    <t>（一財）岩手県畜産協会</t>
  </si>
  <si>
    <t>（公財）さんりく基金</t>
  </si>
  <si>
    <t>（公財）岩手県国際交流協会</t>
  </si>
  <si>
    <t>（一財）クリーンいわて事業団</t>
  </si>
  <si>
    <t>（公財）いわてリハビリテーションセンター</t>
  </si>
  <si>
    <t>（公財）いわて愛の健康づくり財団</t>
  </si>
  <si>
    <t>（公財）いきいき岩手支援財団</t>
  </si>
  <si>
    <t>（公財）いわて産業振興センター</t>
  </si>
  <si>
    <t>（公財）ふるさといわて定住財団</t>
  </si>
  <si>
    <t>（公財）岩手県観光協会</t>
  </si>
  <si>
    <t>（公財）岩手生物工学研究センター</t>
  </si>
  <si>
    <t>（公財）岩手県林業労働対策基金</t>
  </si>
  <si>
    <t>（公財）岩手県漁業担い手育成基金</t>
  </si>
  <si>
    <t>（公財）岩手県土木技術振興協会</t>
  </si>
  <si>
    <t>（公財）岩手県下水道公社</t>
  </si>
  <si>
    <t>（公財）岩手育英奨学会</t>
  </si>
  <si>
    <t>（公財）岩手県文化振興事業団</t>
  </si>
  <si>
    <t>（公財）岩手県スポーツ振興事業団</t>
  </si>
  <si>
    <t>（公財）岩手県暴力団追放推進センター</t>
  </si>
  <si>
    <t>三陸鉄道（株）</t>
  </si>
  <si>
    <t>アイジーアールいわて銀河鉄道（株）</t>
  </si>
  <si>
    <t>岩手県オイルターミナル（株）</t>
  </si>
  <si>
    <t>（株）岩手ソフトウェアセンター</t>
  </si>
  <si>
    <t>岩手県産（株）</t>
  </si>
  <si>
    <t>（株）クリーントピアいわて</t>
  </si>
  <si>
    <t>岩手県空港ターミナルビル（株）</t>
  </si>
  <si>
    <t>（公財）盛岡地域地場産業振興センター</t>
  </si>
  <si>
    <t>岩手県競馬組合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</si>
</sst>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6184-4902-9656-58C82045D1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165422</c:v>
                </c:pt>
                <c:pt idx="1">
                  <c:v>137346</c:v>
                </c:pt>
                <c:pt idx="2">
                  <c:v>98353</c:v>
                </c:pt>
                <c:pt idx="3">
                  <c:v>89505</c:v>
                </c:pt>
                <c:pt idx="4">
                  <c:v>98341</c:v>
                </c:pt>
              </c:numCache>
            </c:numRef>
          </c:val>
          <c:smooth val="0"/>
          <c:extLst>
            <c:ext xmlns:c16="http://schemas.microsoft.com/office/drawing/2014/chart" uri="{C3380CC4-5D6E-409C-BE32-E72D297353CC}">
              <c16:uniqueId val="{00000001-6184-4902-9656-58C82045D166}"/>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6.24</c:v>
                </c:pt>
                <c:pt idx="1">
                  <c:v>4.34</c:v>
                </c:pt>
                <c:pt idx="2">
                  <c:v>5.0599999999999996</c:v>
                </c:pt>
                <c:pt idx="3">
                  <c:v>4.9800000000000004</c:v>
                </c:pt>
                <c:pt idx="4">
                  <c:v>3.08</c:v>
                </c:pt>
              </c:numCache>
            </c:numRef>
          </c:val>
          <c:extLst>
            <c:ext xmlns:c16="http://schemas.microsoft.com/office/drawing/2014/chart" uri="{C3380CC4-5D6E-409C-BE32-E72D297353CC}">
              <c16:uniqueId val="{00000000-0D6F-4AE2-9B9D-7312B3499F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4.49</c:v>
                </c:pt>
                <c:pt idx="1">
                  <c:v>8.5399999999999991</c:v>
                </c:pt>
                <c:pt idx="2">
                  <c:v>7.6</c:v>
                </c:pt>
                <c:pt idx="3">
                  <c:v>7.94</c:v>
                </c:pt>
                <c:pt idx="4">
                  <c:v>7.86</c:v>
                </c:pt>
              </c:numCache>
            </c:numRef>
          </c:val>
          <c:extLst>
            <c:ext xmlns:c16="http://schemas.microsoft.com/office/drawing/2014/chart" uri="{C3380CC4-5D6E-409C-BE32-E72D297353CC}">
              <c16:uniqueId val="{00000001-0D6F-4AE2-9B9D-7312B3499F3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2.78</c:v>
                </c:pt>
                <c:pt idx="1">
                  <c:v>3.71</c:v>
                </c:pt>
                <c:pt idx="2">
                  <c:v>0.45</c:v>
                </c:pt>
                <c:pt idx="3">
                  <c:v>0.76</c:v>
                </c:pt>
                <c:pt idx="4">
                  <c:v>-1.36</c:v>
                </c:pt>
              </c:numCache>
            </c:numRef>
          </c:val>
          <c:smooth val="0"/>
          <c:extLst>
            <c:ext xmlns:c16="http://schemas.microsoft.com/office/drawing/2014/chart" uri="{C3380CC4-5D6E-409C-BE32-E72D297353CC}">
              <c16:uniqueId val="{00000002-0D6F-4AE2-9B9D-7312B3499F3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1BB-4ECF-B426-4BB09A91B0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B-4ECF-B426-4BB09A91B065}"/>
            </c:ext>
          </c:extLst>
        </c:ser>
        <c:ser>
          <c:idx val="2"/>
          <c:order val="2"/>
          <c:tx>
            <c:strRef>
              <c:f>データシート!$A$29</c:f>
              <c:strCache>
                <c:ptCount val="1"/>
                <c:pt idx="0">
                  <c:v>証紙収入整理特別会計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71BB-4ECF-B426-4BB09A91B06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1.03</c:v>
                </c:pt>
                <c:pt idx="2">
                  <c:v>#N/A</c:v>
                </c:pt>
                <c:pt idx="3">
                  <c:v>0.3</c:v>
                </c:pt>
                <c:pt idx="4">
                  <c:v>#N/A</c:v>
                </c:pt>
                <c:pt idx="5">
                  <c:v>0.37</c:v>
                </c:pt>
                <c:pt idx="6">
                  <c:v>#N/A</c:v>
                </c:pt>
                <c:pt idx="7">
                  <c:v>0.11</c:v>
                </c:pt>
                <c:pt idx="8">
                  <c:v>#N/A</c:v>
                </c:pt>
                <c:pt idx="9">
                  <c:v>0.18</c:v>
                </c:pt>
              </c:numCache>
            </c:numRef>
          </c:val>
          <c:extLst>
            <c:ext xmlns:c16="http://schemas.microsoft.com/office/drawing/2014/chart" uri="{C3380CC4-5D6E-409C-BE32-E72D297353CC}">
              <c16:uniqueId val="{00000003-71BB-4ECF-B426-4BB09A91B065}"/>
            </c:ext>
          </c:extLst>
        </c:ser>
        <c:ser>
          <c:idx val="4"/>
          <c:order val="4"/>
          <c:tx>
            <c:strRef>
              <c:f>データシート!$A$31</c:f>
              <c:strCache>
                <c:ptCount val="1"/>
                <c:pt idx="0">
                  <c:v>岩手県港湾整備事業特別会計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0.43</c:v>
                </c:pt>
                <c:pt idx="2">
                  <c:v>#N/A</c:v>
                </c:pt>
                <c:pt idx="3">
                  <c:v>0.27</c:v>
                </c:pt>
                <c:pt idx="4">
                  <c:v>#N/A</c:v>
                </c:pt>
                <c:pt idx="5">
                  <c:v>0.23</c:v>
                </c:pt>
                <c:pt idx="6">
                  <c:v>#N/A</c:v>
                </c:pt>
                <c:pt idx="7">
                  <c:v>0.22</c:v>
                </c:pt>
                <c:pt idx="8">
                  <c:v>#N/A</c:v>
                </c:pt>
                <c:pt idx="9">
                  <c:v>0.22</c:v>
                </c:pt>
              </c:numCache>
            </c:numRef>
          </c:val>
          <c:extLst>
            <c:ext xmlns:c16="http://schemas.microsoft.com/office/drawing/2014/chart" uri="{C3380CC4-5D6E-409C-BE32-E72D297353CC}">
              <c16:uniqueId val="{00000004-71BB-4ECF-B426-4BB09A91B065}"/>
            </c:ext>
          </c:extLst>
        </c:ser>
        <c:ser>
          <c:idx val="5"/>
          <c:order val="5"/>
          <c:tx>
            <c:strRef>
              <c:f>データシート!$A$32</c:f>
              <c:strCache>
                <c:ptCount val="1"/>
                <c:pt idx="0">
                  <c:v>岩手県工業用水道事業会計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0.3</c:v>
                </c:pt>
                <c:pt idx="4">
                  <c:v>#N/A</c:v>
                </c:pt>
                <c:pt idx="5">
                  <c:v>0.44</c:v>
                </c:pt>
                <c:pt idx="6">
                  <c:v>#N/A</c:v>
                </c:pt>
                <c:pt idx="7">
                  <c:v>0.52</c:v>
                </c:pt>
                <c:pt idx="8">
                  <c:v>#N/A</c:v>
                </c:pt>
                <c:pt idx="9">
                  <c:v>0.43</c:v>
                </c:pt>
              </c:numCache>
            </c:numRef>
          </c:val>
          <c:extLst>
            <c:ext xmlns:c16="http://schemas.microsoft.com/office/drawing/2014/chart" uri="{C3380CC4-5D6E-409C-BE32-E72D297353CC}">
              <c16:uniqueId val="{00000005-71BB-4ECF-B426-4BB09A91B065}"/>
            </c:ext>
          </c:extLst>
        </c:ser>
        <c:ser>
          <c:idx val="6"/>
          <c:order val="6"/>
          <c:tx>
            <c:strRef>
              <c:f>データシート!$A$33</c:f>
              <c:strCache>
                <c:ptCount val="1"/>
                <c:pt idx="0">
                  <c:v>岩手県流域下水道事業会計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0.24</c:v>
                </c:pt>
                <c:pt idx="2">
                  <c:v>#N/A</c:v>
                </c:pt>
                <c:pt idx="3">
                  <c:v>0.24</c:v>
                </c:pt>
                <c:pt idx="4">
                  <c:v>#N/A</c:v>
                </c:pt>
                <c:pt idx="5">
                  <c:v>0.43</c:v>
                </c:pt>
                <c:pt idx="6">
                  <c:v>#N/A</c:v>
                </c:pt>
                <c:pt idx="7">
                  <c:v>0.45</c:v>
                </c:pt>
                <c:pt idx="8">
                  <c:v>#N/A</c:v>
                </c:pt>
                <c:pt idx="9">
                  <c:v>0.51</c:v>
                </c:pt>
              </c:numCache>
            </c:numRef>
          </c:val>
          <c:extLst>
            <c:ext xmlns:c16="http://schemas.microsoft.com/office/drawing/2014/chart" uri="{C3380CC4-5D6E-409C-BE32-E72D297353CC}">
              <c16:uniqueId val="{00000006-71BB-4ECF-B426-4BB09A91B065}"/>
            </c:ext>
          </c:extLst>
        </c:ser>
        <c:ser>
          <c:idx val="7"/>
          <c:order val="7"/>
          <c:tx>
            <c:strRef>
              <c:f>データシート!$A$34</c:f>
              <c:strCache>
                <c:ptCount val="1"/>
                <c:pt idx="0">
                  <c:v>岩手県立病院等事業会計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1.59</c:v>
                </c:pt>
                <c:pt idx="2">
                  <c:v>#N/A</c:v>
                </c:pt>
                <c:pt idx="3">
                  <c:v>2.67</c:v>
                </c:pt>
                <c:pt idx="4">
                  <c:v>#N/A</c:v>
                </c:pt>
                <c:pt idx="5">
                  <c:v>3.14</c:v>
                </c:pt>
                <c:pt idx="6">
                  <c:v>#N/A</c:v>
                </c:pt>
                <c:pt idx="7">
                  <c:v>3.01</c:v>
                </c:pt>
                <c:pt idx="8">
                  <c:v>#N/A</c:v>
                </c:pt>
                <c:pt idx="9">
                  <c:v>1.39</c:v>
                </c:pt>
              </c:numCache>
            </c:numRef>
          </c:val>
          <c:extLst>
            <c:ext xmlns:c16="http://schemas.microsoft.com/office/drawing/2014/chart" uri="{C3380CC4-5D6E-409C-BE32-E72D297353CC}">
              <c16:uniqueId val="{00000007-71BB-4ECF-B426-4BB09A91B0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6.24</c:v>
                </c:pt>
                <c:pt idx="2">
                  <c:v>#N/A</c:v>
                </c:pt>
                <c:pt idx="3">
                  <c:v>4.34</c:v>
                </c:pt>
                <c:pt idx="4">
                  <c:v>#N/A</c:v>
                </c:pt>
                <c:pt idx="5">
                  <c:v>5.05</c:v>
                </c:pt>
                <c:pt idx="6">
                  <c:v>#N/A</c:v>
                </c:pt>
                <c:pt idx="7">
                  <c:v>4.9800000000000004</c:v>
                </c:pt>
                <c:pt idx="8">
                  <c:v>#N/A</c:v>
                </c:pt>
                <c:pt idx="9">
                  <c:v>3.08</c:v>
                </c:pt>
              </c:numCache>
            </c:numRef>
          </c:val>
          <c:extLst>
            <c:ext xmlns:c16="http://schemas.microsoft.com/office/drawing/2014/chart" uri="{C3380CC4-5D6E-409C-BE32-E72D297353CC}">
              <c16:uniqueId val="{00000008-71BB-4ECF-B426-4BB09A91B065}"/>
            </c:ext>
          </c:extLst>
        </c:ser>
        <c:ser>
          <c:idx val="9"/>
          <c:order val="9"/>
          <c:tx>
            <c:strRef>
              <c:f>データシート!$A$36</c:f>
              <c:strCache>
                <c:ptCount val="1"/>
                <c:pt idx="0">
                  <c:v>岩手県電気事業会計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4.34</c:v>
                </c:pt>
                <c:pt idx="2">
                  <c:v>#N/A</c:v>
                </c:pt>
                <c:pt idx="3">
                  <c:v>4.68</c:v>
                </c:pt>
                <c:pt idx="4">
                  <c:v>#N/A</c:v>
                </c:pt>
                <c:pt idx="5">
                  <c:v>5.05</c:v>
                </c:pt>
                <c:pt idx="6">
                  <c:v>#N/A</c:v>
                </c:pt>
                <c:pt idx="7">
                  <c:v>4.24</c:v>
                </c:pt>
                <c:pt idx="8">
                  <c:v>#N/A</c:v>
                </c:pt>
                <c:pt idx="9">
                  <c:v>4.22</c:v>
                </c:pt>
              </c:numCache>
            </c:numRef>
          </c:val>
          <c:extLst>
            <c:ext xmlns:c16="http://schemas.microsoft.com/office/drawing/2014/chart" uri="{C3380CC4-5D6E-409C-BE32-E72D297353CC}">
              <c16:uniqueId val="{00000009-71BB-4ECF-B426-4BB09A91B06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68972</c:v>
                </c:pt>
                <c:pt idx="5">
                  <c:v>64830</c:v>
                </c:pt>
                <c:pt idx="8">
                  <c:v>61971</c:v>
                </c:pt>
                <c:pt idx="11">
                  <c:v>59953</c:v>
                </c:pt>
                <c:pt idx="14">
                  <c:v>57541</c:v>
                </c:pt>
              </c:numCache>
            </c:numRef>
          </c:val>
          <c:extLst>
            <c:ext xmlns:c16="http://schemas.microsoft.com/office/drawing/2014/chart" uri="{C3380CC4-5D6E-409C-BE32-E72D297353CC}">
              <c16:uniqueId val="{00000000-4458-4B6F-9910-641A2C819E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1-4458-4B6F-9910-641A2C819E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725</c:v>
                </c:pt>
                <c:pt idx="3">
                  <c:v>662</c:v>
                </c:pt>
                <c:pt idx="6">
                  <c:v>310</c:v>
                </c:pt>
                <c:pt idx="9">
                  <c:v>283</c:v>
                </c:pt>
                <c:pt idx="12">
                  <c:v>365</c:v>
                </c:pt>
              </c:numCache>
            </c:numRef>
          </c:val>
          <c:extLst>
            <c:ext xmlns:c16="http://schemas.microsoft.com/office/drawing/2014/chart" uri="{C3380CC4-5D6E-409C-BE32-E72D297353CC}">
              <c16:uniqueId val="{00000002-4458-4B6F-9910-641A2C819E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58-4B6F-9910-641A2C819E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9006</c:v>
                </c:pt>
                <c:pt idx="3">
                  <c:v>9881</c:v>
                </c:pt>
                <c:pt idx="6">
                  <c:v>8801</c:v>
                </c:pt>
                <c:pt idx="9">
                  <c:v>9076</c:v>
                </c:pt>
                <c:pt idx="12">
                  <c:v>8216</c:v>
                </c:pt>
              </c:numCache>
            </c:numRef>
          </c:val>
          <c:extLst>
            <c:ext xmlns:c16="http://schemas.microsoft.com/office/drawing/2014/chart" uri="{C3380CC4-5D6E-409C-BE32-E72D297353CC}">
              <c16:uniqueId val="{00000004-4458-4B6F-9910-641A2C819E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1318</c:v>
                </c:pt>
                <c:pt idx="3">
                  <c:v>1418</c:v>
                </c:pt>
                <c:pt idx="6">
                  <c:v>1518</c:v>
                </c:pt>
                <c:pt idx="9">
                  <c:v>1747</c:v>
                </c:pt>
                <c:pt idx="12">
                  <c:v>2234</c:v>
                </c:pt>
              </c:numCache>
            </c:numRef>
          </c:val>
          <c:extLst>
            <c:ext xmlns:c16="http://schemas.microsoft.com/office/drawing/2014/chart" uri="{C3380CC4-5D6E-409C-BE32-E72D297353CC}">
              <c16:uniqueId val="{00000005-4458-4B6F-9910-641A2C819E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58-4B6F-9910-641A2C819E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98993</c:v>
                </c:pt>
                <c:pt idx="3">
                  <c:v>100081</c:v>
                </c:pt>
                <c:pt idx="6">
                  <c:v>91713</c:v>
                </c:pt>
                <c:pt idx="9">
                  <c:v>89354</c:v>
                </c:pt>
                <c:pt idx="12">
                  <c:v>90120</c:v>
                </c:pt>
              </c:numCache>
            </c:numRef>
          </c:val>
          <c:extLst>
            <c:ext xmlns:c16="http://schemas.microsoft.com/office/drawing/2014/chart" uri="{C3380CC4-5D6E-409C-BE32-E72D297353CC}">
              <c16:uniqueId val="{00000007-4458-4B6F-9910-641A2C819E9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41070</c:v>
                </c:pt>
                <c:pt idx="2">
                  <c:v>#N/A</c:v>
                </c:pt>
                <c:pt idx="3">
                  <c:v>#N/A</c:v>
                </c:pt>
                <c:pt idx="4">
                  <c:v>47212</c:v>
                </c:pt>
                <c:pt idx="5">
                  <c:v>#N/A</c:v>
                </c:pt>
                <c:pt idx="6">
                  <c:v>#N/A</c:v>
                </c:pt>
                <c:pt idx="7">
                  <c:v>40371</c:v>
                </c:pt>
                <c:pt idx="8">
                  <c:v>#N/A</c:v>
                </c:pt>
                <c:pt idx="9">
                  <c:v>#N/A</c:v>
                </c:pt>
                <c:pt idx="10">
                  <c:v>40507</c:v>
                </c:pt>
                <c:pt idx="11">
                  <c:v>#N/A</c:v>
                </c:pt>
                <c:pt idx="12">
                  <c:v>#N/A</c:v>
                </c:pt>
                <c:pt idx="13">
                  <c:v>43397</c:v>
                </c:pt>
                <c:pt idx="14">
                  <c:v>#N/A</c:v>
                </c:pt>
              </c:numCache>
            </c:numRef>
          </c:val>
          <c:smooth val="0"/>
          <c:extLst>
            <c:ext xmlns:c16="http://schemas.microsoft.com/office/drawing/2014/chart" uri="{C3380CC4-5D6E-409C-BE32-E72D297353CC}">
              <c16:uniqueId val="{00000008-4458-4B6F-9910-641A2C819E9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730754</c:v>
                </c:pt>
                <c:pt idx="5">
                  <c:v>718331</c:v>
                </c:pt>
                <c:pt idx="8">
                  <c:v>685842</c:v>
                </c:pt>
                <c:pt idx="11">
                  <c:v>653038</c:v>
                </c:pt>
                <c:pt idx="14">
                  <c:v>614376</c:v>
                </c:pt>
              </c:numCache>
            </c:numRef>
          </c:val>
          <c:extLst>
            <c:ext xmlns:c16="http://schemas.microsoft.com/office/drawing/2014/chart" uri="{C3380CC4-5D6E-409C-BE32-E72D297353CC}">
              <c16:uniqueId val="{00000000-A04F-4A7E-906D-D5A4550EE7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53058</c:v>
                </c:pt>
                <c:pt idx="5">
                  <c:v>50406</c:v>
                </c:pt>
                <c:pt idx="8">
                  <c:v>50593</c:v>
                </c:pt>
                <c:pt idx="11">
                  <c:v>48521</c:v>
                </c:pt>
                <c:pt idx="14">
                  <c:v>46279</c:v>
                </c:pt>
              </c:numCache>
            </c:numRef>
          </c:val>
          <c:extLst>
            <c:ext xmlns:c16="http://schemas.microsoft.com/office/drawing/2014/chart" uri="{C3380CC4-5D6E-409C-BE32-E72D297353CC}">
              <c16:uniqueId val="{00000001-A04F-4A7E-906D-D5A4550EE7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69875</c:v>
                </c:pt>
                <c:pt idx="5">
                  <c:v>102647</c:v>
                </c:pt>
                <c:pt idx="8">
                  <c:v>107381</c:v>
                </c:pt>
                <c:pt idx="11">
                  <c:v>113950</c:v>
                </c:pt>
                <c:pt idx="14">
                  <c:v>111812</c:v>
                </c:pt>
              </c:numCache>
            </c:numRef>
          </c:val>
          <c:extLst>
            <c:ext xmlns:c16="http://schemas.microsoft.com/office/drawing/2014/chart" uri="{C3380CC4-5D6E-409C-BE32-E72D297353CC}">
              <c16:uniqueId val="{00000002-A04F-4A7E-906D-D5A4550EE7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4F-4A7E-906D-D5A4550EE7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4F-4A7E-906D-D5A4550EE7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c:v>
                </c:pt>
                <c:pt idx="3">
                  <c:v>10</c:v>
                </c:pt>
                <c:pt idx="6">
                  <c:v>64</c:v>
                </c:pt>
                <c:pt idx="9">
                  <c:v>37</c:v>
                </c:pt>
                <c:pt idx="12">
                  <c:v>40</c:v>
                </c:pt>
              </c:numCache>
            </c:numRef>
          </c:val>
          <c:extLst>
            <c:ext xmlns:c16="http://schemas.microsoft.com/office/drawing/2014/chart" uri="{C3380CC4-5D6E-409C-BE32-E72D297353CC}">
              <c16:uniqueId val="{00000005-A04F-4A7E-906D-D5A4550EE7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160464</c:v>
                </c:pt>
                <c:pt idx="3">
                  <c:v>153930</c:v>
                </c:pt>
                <c:pt idx="6">
                  <c:v>149777</c:v>
                </c:pt>
                <c:pt idx="9">
                  <c:v>150872</c:v>
                </c:pt>
                <c:pt idx="12">
                  <c:v>145642</c:v>
                </c:pt>
              </c:numCache>
            </c:numRef>
          </c:val>
          <c:extLst>
            <c:ext xmlns:c16="http://schemas.microsoft.com/office/drawing/2014/chart" uri="{C3380CC4-5D6E-409C-BE32-E72D297353CC}">
              <c16:uniqueId val="{00000006-A04F-4A7E-906D-D5A4550EE7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04F-4A7E-906D-D5A4550EE7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62172</c:v>
                </c:pt>
                <c:pt idx="3">
                  <c:v>61012</c:v>
                </c:pt>
                <c:pt idx="6">
                  <c:v>56320</c:v>
                </c:pt>
                <c:pt idx="9">
                  <c:v>52610</c:v>
                </c:pt>
                <c:pt idx="12">
                  <c:v>46866</c:v>
                </c:pt>
              </c:numCache>
            </c:numRef>
          </c:val>
          <c:extLst>
            <c:ext xmlns:c16="http://schemas.microsoft.com/office/drawing/2014/chart" uri="{C3380CC4-5D6E-409C-BE32-E72D297353CC}">
              <c16:uniqueId val="{00000008-A04F-4A7E-906D-D5A4550EE7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1487</c:v>
                </c:pt>
                <c:pt idx="3">
                  <c:v>1035</c:v>
                </c:pt>
                <c:pt idx="6">
                  <c:v>674</c:v>
                </c:pt>
                <c:pt idx="9">
                  <c:v>808</c:v>
                </c:pt>
                <c:pt idx="12">
                  <c:v>571</c:v>
                </c:pt>
              </c:numCache>
            </c:numRef>
          </c:val>
          <c:extLst>
            <c:ext xmlns:c16="http://schemas.microsoft.com/office/drawing/2014/chart" uri="{C3380CC4-5D6E-409C-BE32-E72D297353CC}">
              <c16:uniqueId val="{00000009-A04F-4A7E-906D-D5A4550EE7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1353268</c:v>
                </c:pt>
                <c:pt idx="3">
                  <c:v>1343636</c:v>
                </c:pt>
                <c:pt idx="6">
                  <c:v>1314815</c:v>
                </c:pt>
                <c:pt idx="9">
                  <c:v>1280263</c:v>
                </c:pt>
                <c:pt idx="12">
                  <c:v>1247772</c:v>
                </c:pt>
              </c:numCache>
            </c:numRef>
          </c:val>
          <c:extLst>
            <c:ext xmlns:c16="http://schemas.microsoft.com/office/drawing/2014/chart" uri="{C3380CC4-5D6E-409C-BE32-E72D297353CC}">
              <c16:uniqueId val="{0000000A-A04F-4A7E-906D-D5A4550EE79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723727</c:v>
                </c:pt>
                <c:pt idx="2">
                  <c:v>#N/A</c:v>
                </c:pt>
                <c:pt idx="3">
                  <c:v>#N/A</c:v>
                </c:pt>
                <c:pt idx="4">
                  <c:v>688239</c:v>
                </c:pt>
                <c:pt idx="5">
                  <c:v>#N/A</c:v>
                </c:pt>
                <c:pt idx="6">
                  <c:v>#N/A</c:v>
                </c:pt>
                <c:pt idx="7">
                  <c:v>677833</c:v>
                </c:pt>
                <c:pt idx="8">
                  <c:v>#N/A</c:v>
                </c:pt>
                <c:pt idx="9">
                  <c:v>#N/A</c:v>
                </c:pt>
                <c:pt idx="10">
                  <c:v>669082</c:v>
                </c:pt>
                <c:pt idx="11">
                  <c:v>#N/A</c:v>
                </c:pt>
                <c:pt idx="12">
                  <c:v>#N/A</c:v>
                </c:pt>
                <c:pt idx="13">
                  <c:v>668423</c:v>
                </c:pt>
                <c:pt idx="14">
                  <c:v>#N/A</c:v>
                </c:pt>
              </c:numCache>
            </c:numRef>
          </c:val>
          <c:smooth val="0"/>
          <c:extLst>
            <c:ext xmlns:c16="http://schemas.microsoft.com/office/drawing/2014/chart" uri="{C3380CC4-5D6E-409C-BE32-E72D297353CC}">
              <c16:uniqueId val="{0000000B-A04F-4A7E-906D-D5A4550EE79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29702</c:v>
                </c:pt>
                <c:pt idx="1">
                  <c:v>30999</c:v>
                </c:pt>
                <c:pt idx="2">
                  <c:v>30979</c:v>
                </c:pt>
              </c:numCache>
            </c:numRef>
          </c:val>
          <c:extLst>
            <c:ext xmlns:c16="http://schemas.microsoft.com/office/drawing/2014/chart" uri="{C3380CC4-5D6E-409C-BE32-E72D297353CC}">
              <c16:uniqueId val="{00000000-2E78-4016-9B35-CCA5194EF8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29797</c:v>
                </c:pt>
                <c:pt idx="1">
                  <c:v>33327</c:v>
                </c:pt>
                <c:pt idx="2">
                  <c:v>36311</c:v>
                </c:pt>
              </c:numCache>
            </c:numRef>
          </c:val>
          <c:extLst>
            <c:ext xmlns:c16="http://schemas.microsoft.com/office/drawing/2014/chart" uri="{C3380CC4-5D6E-409C-BE32-E72D297353CC}">
              <c16:uniqueId val="{00000001-2E78-4016-9B35-CCA5194EF8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52075</c:v>
                </c:pt>
                <c:pt idx="1">
                  <c:v>53786</c:v>
                </c:pt>
                <c:pt idx="2">
                  <c:v>46380</c:v>
                </c:pt>
              </c:numCache>
            </c:numRef>
          </c:val>
          <c:extLst>
            <c:ext xmlns:c16="http://schemas.microsoft.com/office/drawing/2014/chart" uri="{C3380CC4-5D6E-409C-BE32-E72D297353CC}">
              <c16:uniqueId val="{00000002-2E78-4016-9B35-CCA5194EF8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実質公債費比率の分子は、国の経済対策に呼応して建設地方債・財源対策債を多額に発行し、公共施設の整備に積極的に取り組んできたこと等により、高水準となっている。</a:t>
          </a: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25</a:t>
          </a:r>
          <a:r>
            <a:rPr kumimoji="1" lang="ja-JP" altLang="en-US" sz="1050">
              <a:latin typeface="ＭＳ ゴシック" pitchFamily="49" charset="-128"/>
              <a:ea typeface="ＭＳ ゴシック" pitchFamily="49" charset="-128"/>
            </a:rPr>
            <a:t>年度に策定した公債費負担適正化計画に基づき、県債発行額を維持・抑制してきたことにより、公債費は、平成</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年度をピークに低下していたものの、平成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年度台風第</a:t>
          </a:r>
          <a:r>
            <a:rPr kumimoji="1" lang="en-US" altLang="ja-JP" sz="1050">
              <a:latin typeface="ＭＳ ゴシック" pitchFamily="49" charset="-128"/>
              <a:ea typeface="ＭＳ ゴシック" pitchFamily="49" charset="-128"/>
            </a:rPr>
            <a:t>10</a:t>
          </a:r>
          <a:r>
            <a:rPr kumimoji="1" lang="ja-JP" altLang="en-US" sz="1050">
              <a:latin typeface="ＭＳ ゴシック" pitchFamily="49" charset="-128"/>
              <a:ea typeface="ＭＳ ゴシック" pitchFamily="49" charset="-128"/>
            </a:rPr>
            <a:t>号や令和元年度台風</a:t>
          </a:r>
          <a:r>
            <a:rPr kumimoji="1" lang="en-US" altLang="ja-JP" sz="1050">
              <a:latin typeface="ＭＳ ゴシック" pitchFamily="49" charset="-128"/>
              <a:ea typeface="ＭＳ ゴシック" pitchFamily="49" charset="-128"/>
            </a:rPr>
            <a:t>19</a:t>
          </a:r>
          <a:r>
            <a:rPr kumimoji="1" lang="ja-JP" altLang="en-US" sz="1050">
              <a:latin typeface="ＭＳ ゴシック" pitchFamily="49" charset="-128"/>
              <a:ea typeface="ＭＳ ゴシック" pitchFamily="49" charset="-128"/>
            </a:rPr>
            <a:t>号等に係る災害対応事業のほか、国の防災・減災、国土強靱化対策などの経済対策に呼応した事業の実施等により、</a:t>
          </a:r>
          <a:r>
            <a:rPr kumimoji="1" lang="en-US" altLang="ja-JP" sz="1050">
              <a:latin typeface="ＭＳ ゴシック" pitchFamily="49" charset="-128"/>
              <a:ea typeface="ＭＳ ゴシック" pitchFamily="49" charset="-128"/>
            </a:rPr>
            <a:t>R6</a:t>
          </a:r>
          <a:r>
            <a:rPr kumimoji="1" lang="ja-JP" altLang="en-US" sz="1050">
              <a:latin typeface="ＭＳ ゴシック" pitchFamily="49" charset="-128"/>
              <a:ea typeface="ＭＳ ゴシック" pitchFamily="49" charset="-128"/>
            </a:rPr>
            <a:t>年度においては県債元利償還金の額が増加。基準財政需要額の算入対象となる公債費が減少したこと等により、分子は対前年度比では</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億円の増となっている。</a:t>
          </a:r>
        </a:p>
        <a:p>
          <a:r>
            <a:rPr kumimoji="1" lang="ja-JP" altLang="en-US" sz="1050">
              <a:latin typeface="ＭＳ ゴシック" pitchFamily="49" charset="-128"/>
              <a:ea typeface="ＭＳ ゴシック" pitchFamily="49" charset="-128"/>
            </a:rPr>
            <a:t>　今後も、国の国土強靭化対策に呼応した公共事業や、今後予定される大規模な施設整備等により公債費が増加していく可能性もあることから、低利資金の活用や資金調達方法の多様化を図り、適正に管理していく。</a:t>
          </a: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令和５年度末の減債基金残高は、減債基金積立相当額を上回っている。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将来負担比率の分子のうち、将来負担額については、令和６年度において、地方債の着実な償還に伴い、地方債現在高が</a:t>
          </a:r>
          <a:r>
            <a:rPr kumimoji="1" lang="en-US" altLang="ja-JP" sz="1400">
              <a:latin typeface="ＭＳ ゴシック" pitchFamily="49" charset="-128"/>
              <a:ea typeface="ＭＳ ゴシック" pitchFamily="49" charset="-128"/>
            </a:rPr>
            <a:t>325</a:t>
          </a:r>
          <a:r>
            <a:rPr kumimoji="1" lang="ja-JP" altLang="en-US" sz="1400">
              <a:latin typeface="ＭＳ ゴシック" pitchFamily="49" charset="-128"/>
              <a:ea typeface="ＭＳ ゴシック" pitchFamily="49" charset="-128"/>
            </a:rPr>
            <a:t>億円減少したこと等により、対前年度比で</a:t>
          </a:r>
          <a:r>
            <a:rPr kumimoji="1" lang="en-US" altLang="ja-JP" sz="1400">
              <a:latin typeface="ＭＳ ゴシック" pitchFamily="49" charset="-128"/>
              <a:ea typeface="ＭＳ ゴシック" pitchFamily="49" charset="-128"/>
            </a:rPr>
            <a:t>437</a:t>
          </a:r>
          <a:r>
            <a:rPr kumimoji="1" lang="ja-JP" altLang="en-US" sz="1400">
              <a:latin typeface="ＭＳ ゴシック" pitchFamily="49" charset="-128"/>
              <a:ea typeface="ＭＳ ゴシック" pitchFamily="49" charset="-128"/>
            </a:rPr>
            <a:t>億円の減少となった。</a:t>
          </a:r>
        </a:p>
        <a:p>
          <a:r>
            <a:rPr kumimoji="1" lang="ja-JP" altLang="en-US" sz="1400">
              <a:latin typeface="ＭＳ ゴシック" pitchFamily="49" charset="-128"/>
              <a:ea typeface="ＭＳ ゴシック" pitchFamily="49" charset="-128"/>
            </a:rPr>
            <a:t>　また、充当可能財源は、令和６年度は、基準財政需要額算入見込額が</a:t>
          </a:r>
          <a:r>
            <a:rPr kumimoji="1" lang="en-US" altLang="ja-JP" sz="1400">
              <a:latin typeface="ＭＳ ゴシック" pitchFamily="49" charset="-128"/>
              <a:ea typeface="ＭＳ ゴシック" pitchFamily="49" charset="-128"/>
            </a:rPr>
            <a:t>387</a:t>
          </a:r>
          <a:r>
            <a:rPr kumimoji="1" lang="ja-JP" altLang="en-US" sz="1400">
              <a:latin typeface="ＭＳ ゴシック" pitchFamily="49" charset="-128"/>
              <a:ea typeface="ＭＳ ゴシック" pitchFamily="49" charset="-128"/>
            </a:rPr>
            <a:t>億円減少したこと等により、対前年度比で</a:t>
          </a:r>
          <a:r>
            <a:rPr kumimoji="1" lang="en-US" altLang="ja-JP" sz="1400">
              <a:latin typeface="ＭＳ ゴシック" pitchFamily="49" charset="-128"/>
              <a:ea typeface="ＭＳ ゴシック" pitchFamily="49" charset="-128"/>
            </a:rPr>
            <a:t>430</a:t>
          </a:r>
          <a:r>
            <a:rPr kumimoji="1" lang="ja-JP" altLang="en-US" sz="1400">
              <a:latin typeface="ＭＳ ゴシック" pitchFamily="49" charset="-128"/>
              <a:ea typeface="ＭＳ ゴシック" pitchFamily="49" charset="-128"/>
            </a:rPr>
            <a:t>億円の減少となり、将来負担比率の分子としては、対前年度比で７億円の減少となった。</a:t>
          </a:r>
        </a:p>
        <a:p>
          <a:r>
            <a:rPr kumimoji="1" lang="ja-JP" altLang="en-US" sz="1400">
              <a:latin typeface="ＭＳ ゴシック" pitchFamily="49" charset="-128"/>
              <a:ea typeface="ＭＳ ゴシック" pitchFamily="49" charset="-128"/>
            </a:rPr>
            <a:t>　今後も、国の国土強靭化対策に呼応した公共事業や、今後予定される大規模な施設整備等により公債費が増加していく可能性もあることから、低利資金の活用や資金調達方法の多様化を図り、適正に管理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前年度と比較すると、基金全体の残高は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億円の減少となった。この主な要因は、「退職手当基金」から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億円を取り崩ししたこと、「財政調整基金」からの取り崩し額が増加したこと等によるものである。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財政調整基金等の財源対策基金について、あらゆる歳入確保策や歳出水準の適正化のための取組を進め、長期的な健全財政に留意しながら、効果的な活用を図る。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・公共施設等適正管理推進基金：県が行う公共施設その他の施設の長寿命化並びに配置及び規模の最適化を計画的に推進するための事業に要する経費の財源に充てるため。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・緊急雇用創出事業臨時特例基金：雇用及び就業の機会を緊急かつ臨時的に創出すること等により失業者等の生活の安定を図るための緊急雇用創出事業に要する経費の財源に充てるため。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・いわての学び希望基金：東日本大震災津波により、著しい被害を受けた幼児、児童、生徒、学生等の修学の支援、教育の充実等のための事業に要する経費の財源に充てるため。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・退職手当基金：職員の退職手当の支給に要する経費の財源に充てるため。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・地域振興基金：県内各地域の特性を生かした振興を図る事業に要する経費の財源に充てるため。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・退職手当基金：退職手当の支給のため、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・地域医療介護確保総合基金：地域における医療及び介護の総合的な確保を図るための事業実施のため、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・東日本大震災津波関連の基金及び新型コロナウイルス感染症に係る基金については、事業の進捗に伴い、残高は減少していく見込みである。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東日本大震災津波等の災害からの復旧・復興事業や社会保障関係経費の増等により生じた財源不足のため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億円を取り崩した一方、令和５年度決算に伴う実質収支より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億円積み立てたことにより、ほぼ横ばいとなっている。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・令和７年度は、当初予算で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億円を取り崩したほか、大船渡山林火災対応等の補正予算で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億円を取り崩し、２月補正で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億円を積み立てたことから、令和７年度末残高は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億円となる見込みであり、前年度末残高よりも減少する見込みである。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・今後については、対標準財政規模比４％程度の残高の維持を目標としているところであり、あらゆる歳入確保策や歳出水準の適正化のための取組を進め、基金残高を確保していく。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億円の取り崩しを行った一方で、普通交付税で臨時財政対策債償還基金費が追加配分されたこと等を踏まえて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今後については、地方債の償還計画を踏まえ積立予定。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1,153,900
1,142,737
15,275.05
804,926,643
757,986,980
12,149,525
394,089,258
1,235,759,560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基準財政収入額は、地方特例交付金（定額減税減収補てん）及び特別法人事業譲与税の増により増加した。これに対し、基準財政需要額も、こども子育て費の創設及び包括算定経費の段階補正及び単位費用の増により増加した。</a:t>
          </a:r>
        </a:p>
        <a:p>
          <a:r>
            <a:rPr kumimoji="1" lang="ja-JP" altLang="en-US" sz="1100">
              <a:latin typeface="ＭＳ Ｐゴシック" panose="020B0600070205080204" pitchFamily="50" charset="-128"/>
              <a:ea typeface="ＭＳ Ｐゴシック" panose="020B0600070205080204" pitchFamily="50" charset="-128"/>
            </a:rPr>
            <a:t>結果として、基準財政需要額の増加割合が基準財政収入額の増加割合を上回ったことで、単年度の財政力指数は対前年度比で減少した。</a:t>
          </a:r>
        </a:p>
        <a:p>
          <a:r>
            <a:rPr kumimoji="1" lang="ja-JP" altLang="en-US" sz="1100">
              <a:latin typeface="ＭＳ Ｐゴシック" panose="020B0600070205080204" pitchFamily="50" charset="-128"/>
              <a:ea typeface="ＭＳ Ｐゴシック" panose="020B0600070205080204" pitchFamily="50" charset="-128"/>
            </a:rPr>
            <a:t>一方で、</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年度の単年度指数が上回ったため、３ヵ年平均は増加した。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156633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8500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156633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850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839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令和６年度は、分母となる経常一般財源総額が、地方特例交付金（定額減税減収補てん）の増加などにより</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億円増加した。一方、分子である経常経費は、前年に定年延長された職員の退職に伴う人件費増などにより</a:t>
          </a:r>
          <a:r>
            <a:rPr kumimoji="1" lang="en-US" altLang="ja-JP" sz="1100">
              <a:latin typeface="ＭＳ Ｐゴシック" panose="020B0600070205080204" pitchFamily="50" charset="-128"/>
              <a:ea typeface="ＭＳ Ｐゴシック" panose="020B0600070205080204" pitchFamily="50" charset="-128"/>
            </a:rPr>
            <a:t>109</a:t>
          </a:r>
          <a:r>
            <a:rPr kumimoji="1" lang="ja-JP" altLang="en-US" sz="1100">
              <a:latin typeface="ＭＳ Ｐゴシック" panose="020B0600070205080204" pitchFamily="50" charset="-128"/>
              <a:ea typeface="ＭＳ Ｐゴシック" panose="020B0600070205080204" pitchFamily="50" charset="-128"/>
            </a:rPr>
            <a:t>億円増加した。この結果、分子の増が分母の増を上回ったため、経常収支比率は悪化した。</a:t>
          </a:r>
        </a:p>
        <a:p>
          <a:r>
            <a:rPr kumimoji="1" lang="ja-JP" altLang="en-US" sz="1100">
              <a:latin typeface="ＭＳ Ｐゴシック" panose="020B0600070205080204" pitchFamily="50" charset="-128"/>
              <a:ea typeface="ＭＳ Ｐゴシック" panose="020B0600070205080204" pitchFamily="50" charset="-128"/>
            </a:rPr>
            <a:t>　グループ団体と比較すると、補助費等に係る経常収支比率が高い傾向にあるが、これは広大な県土面積を有する本県において、山間へき地など医療資源や公共交通機関に恵まれない地域に対応するため、全国で最も多い県立病院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病院、６地域診療センター）を設置しており、これらの病院の運営に対する負担金等が多額となっているためである。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111478</xdr:rowOff>
    </xdr:from>
    <xdr:to>
      <xdr:col>23</xdr:col>
      <xdr:colOff>133350</xdr:colOff>
      <xdr:row>63</xdr:row>
      <xdr:rowOff>20461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413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111478</xdr:rowOff>
    </xdr:from>
    <xdr:to>
      <xdr:col>19</xdr:col>
      <xdr:colOff>133350</xdr:colOff>
      <xdr:row>63</xdr:row>
      <xdr:rowOff>154517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41378"/>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35983</xdr:rowOff>
    </xdr:from>
    <xdr:to>
      <xdr:col>15</xdr:col>
      <xdr:colOff>82550</xdr:colOff>
      <xdr:row>63</xdr:row>
      <xdr:rowOff>154517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51533"/>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35983</xdr:rowOff>
    </xdr:from>
    <xdr:to>
      <xdr:col>11</xdr:col>
      <xdr:colOff>31750</xdr:colOff>
      <xdr:row>64</xdr:row>
      <xdr:rowOff>76905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51533"/>
          <a:ext cx="889000" cy="89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157638</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60678</xdr:rowOff>
    </xdr:from>
    <xdr:to>
      <xdr:col>19</xdr:col>
      <xdr:colOff>184150</xdr:colOff>
      <xdr:row>62</xdr:row>
      <xdr:rowOff>162278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156633</xdr:rowOff>
    </xdr:from>
    <xdr:to>
      <xdr:col>11</xdr:col>
      <xdr:colOff>82550</xdr:colOff>
      <xdr:row>59</xdr:row>
      <xdr:rowOff>86783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26105</xdr:rowOff>
    </xdr:from>
    <xdr:to>
      <xdr:col>7</xdr:col>
      <xdr:colOff>31750</xdr:colOff>
      <xdr:row>64</xdr:row>
      <xdr:rowOff>127705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137882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6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人当たりの金額がグループ内平均値を上回っているのは、維持補修費等が要因である。</a:t>
          </a:r>
        </a:p>
        <a:p>
          <a:r>
            <a:rPr kumimoji="1" lang="ja-JP" altLang="en-US" sz="1300">
              <a:latin typeface="ＭＳ Ｐゴシック" panose="020B0600070205080204" pitchFamily="50" charset="-128"/>
              <a:ea typeface="ＭＳ Ｐゴシック" panose="020B0600070205080204" pitchFamily="50" charset="-128"/>
            </a:rPr>
            <a:t>　本県特有の事情として、維持補修費においては、広大な県土面積を有し除雪箇所が多いため、除雪に係る経費が多額であることが要因である。厳しい財政状況に鑑み、職員給与の査定昇給制度の活用や適切な昇任管理を実施し、適正な給与水準の維持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49537</xdr:rowOff>
    </xdr:from>
    <xdr:to>
      <xdr:col>23</xdr:col>
      <xdr:colOff>133350</xdr:colOff>
      <xdr:row>85</xdr:row>
      <xdr:rowOff>118204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22787"/>
          <a:ext cx="838200" cy="6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49537</xdr:rowOff>
    </xdr:from>
    <xdr:to>
      <xdr:col>19</xdr:col>
      <xdr:colOff>133350</xdr:colOff>
      <xdr:row>87</xdr:row>
      <xdr:rowOff>22258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622787"/>
          <a:ext cx="889000" cy="3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153389</xdr:rowOff>
    </xdr:from>
    <xdr:to>
      <xdr:col>15</xdr:col>
      <xdr:colOff>82550</xdr:colOff>
      <xdr:row>87</xdr:row>
      <xdr:rowOff>22258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55189"/>
          <a:ext cx="889000" cy="38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86064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58214</xdr:rowOff>
    </xdr:from>
    <xdr:to>
      <xdr:col>11</xdr:col>
      <xdr:colOff>31750</xdr:colOff>
      <xdr:row>84</xdr:row>
      <xdr:rowOff>153389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60014"/>
          <a:ext cx="889000" cy="9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67404</xdr:rowOff>
    </xdr:from>
    <xdr:to>
      <xdr:col>23</xdr:col>
      <xdr:colOff>184150</xdr:colOff>
      <xdr:row>85</xdr:row>
      <xdr:rowOff>169004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39481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170187</xdr:rowOff>
    </xdr:from>
    <xdr:to>
      <xdr:col>19</xdr:col>
      <xdr:colOff>184150</xdr:colOff>
      <xdr:row>85</xdr:row>
      <xdr:rowOff>100337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85114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8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142908</xdr:rowOff>
    </xdr:from>
    <xdr:to>
      <xdr:col>15</xdr:col>
      <xdr:colOff>133350</xdr:colOff>
      <xdr:row>87</xdr:row>
      <xdr:rowOff>73058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57835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7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102589</xdr:rowOff>
    </xdr:from>
    <xdr:to>
      <xdr:col>11</xdr:col>
      <xdr:colOff>82550</xdr:colOff>
      <xdr:row>85</xdr:row>
      <xdr:rowOff>32739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17516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9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7414</xdr:rowOff>
    </xdr:from>
    <xdr:to>
      <xdr:col>7</xdr:col>
      <xdr:colOff>31750</xdr:colOff>
      <xdr:row>84</xdr:row>
      <xdr:rowOff>109014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93791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9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人事委員会勧告に基づいて実施した平成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年度の給与制度の総合的見直しにおける給料表の水準調整等により、ラスパイレス指数は上昇傾向にあったが、当該見直しに伴う現給保障が平成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３月で終了したことにより低下した。その後、東日本大震災津波復興業務に対応する任期付職員が、復興事業の進捗に伴い減少したことにより、ラスパイレス指数は上昇したものの、近年、若年層の職員割合が増加したこと（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年度以降の職員採用の拡大に伴うもの）により低下傾向に転じている。 査定昇給制度の活用や適切な昇任管理の実施により、引き続き適正な給与水準の維持に努める。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120650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680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88</xdr:row>
      <xdr:rowOff>160866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160866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1278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本県では、「集中改革プログラム（第１期アクションプラン改革編）」の期間（Ｈ</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）において、事務事業の見直しや業務プロセスの改善等により、公営企業を除く全体で</a:t>
          </a:r>
          <a:r>
            <a:rPr kumimoji="1" lang="en-US" altLang="ja-JP" sz="1050">
              <a:latin typeface="ＭＳ Ｐゴシック" panose="020B0600070205080204" pitchFamily="50" charset="-128"/>
              <a:ea typeface="ＭＳ Ｐゴシック" panose="020B0600070205080204" pitchFamily="50" charset="-128"/>
            </a:rPr>
            <a:t>1,419</a:t>
          </a:r>
          <a:r>
            <a:rPr kumimoji="1" lang="ja-JP" altLang="en-US" sz="1050">
              <a:latin typeface="ＭＳ Ｐゴシック" panose="020B0600070205080204" pitchFamily="50" charset="-128"/>
              <a:ea typeface="ＭＳ Ｐゴシック" panose="020B0600070205080204" pitchFamily="50" charset="-128"/>
            </a:rPr>
            <a:t>人を削減した。</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に発生した東日本大震災津波以降は、迅速な復旧・復興の実現に向けて、他の都道府県からの応援職員の受入や任期付職員等の採用などにより、マンパワー不足に対応してきた。ここ数年は、復興の進捗に伴う減少の一方、度重なる自然災害や新型コロナウイルス感染症対策などに対応するため、土木職や保健師をはじめとする技術系職員の採用を積極的に行ったことにより、人口</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万人当たり職員数は横ばい傾向となっているところ。今後も、必要な職員数を確保しつつ、不要不急な業務の見直しを不断に行い、適正な定員管理に取り組んでいく。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53740</xdr:rowOff>
    </xdr:from>
    <xdr:to>
      <xdr:col>81</xdr:col>
      <xdr:colOff>44450</xdr:colOff>
      <xdr:row>62</xdr:row>
      <xdr:rowOff>62829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683640"/>
          <a:ext cx="8382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53963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68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53740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666306"/>
          <a:ext cx="889000" cy="1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59893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401800" y="10666306"/>
          <a:ext cx="889000" cy="2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155012</xdr:rowOff>
    </xdr:from>
    <xdr:to>
      <xdr:col>68</xdr:col>
      <xdr:colOff>152400</xdr:colOff>
      <xdr:row>62</xdr:row>
      <xdr:rowOff>59893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613462"/>
          <a:ext cx="889000" cy="7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12029</xdr:rowOff>
    </xdr:from>
    <xdr:to>
      <xdr:col>81</xdr:col>
      <xdr:colOff>95250</xdr:colOff>
      <xdr:row>62</xdr:row>
      <xdr:rowOff>113629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6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28556</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48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2940</xdr:rowOff>
    </xdr:from>
    <xdr:to>
      <xdr:col>77</xdr:col>
      <xdr:colOff>95250</xdr:colOff>
      <xdr:row>62</xdr:row>
      <xdr:rowOff>104540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6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89317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71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71983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9093</xdr:rowOff>
    </xdr:from>
    <xdr:to>
      <xdr:col>68</xdr:col>
      <xdr:colOff>203200</xdr:colOff>
      <xdr:row>62</xdr:row>
      <xdr:rowOff>110693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6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95470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7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104212</xdr:rowOff>
    </xdr:from>
    <xdr:to>
      <xdr:col>64</xdr:col>
      <xdr:colOff>152400</xdr:colOff>
      <xdr:row>62</xdr:row>
      <xdr:rowOff>34362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5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19139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6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実質公債費比率はグループ内平均値を上回っているが、これは、国の経済対策に呼応して建設地方債・財源対策債を多額に発行し、公共施設の整備に積極的に取り組んできたことや、公営企業債の元利償還金に対する繰入金の割合が高いことが要因と考えられる。</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年度に策定した公債費負担適正化計画に基づき、県債発行額を維持・抑制してきたことにより、公債費は平成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年度をピークに低下していたため、実質公債費比率は改善傾向で推移していたが、平成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年度台風第</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号や令和元年度台風</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号等に係る災害対応事業のほか、国の防災・減災、国土強靱化対策などの経済対策に呼応した事業の実施等により、公債費は</a:t>
          </a:r>
          <a:r>
            <a:rPr kumimoji="1" lang="en-US" altLang="ja-JP" sz="1050">
              <a:latin typeface="ＭＳ Ｐゴシック" panose="020B0600070205080204" pitchFamily="50" charset="-128"/>
              <a:ea typeface="ＭＳ Ｐゴシック" panose="020B0600070205080204" pitchFamily="50" charset="-128"/>
            </a:rPr>
            <a:t>R6</a:t>
          </a:r>
          <a:r>
            <a:rPr kumimoji="1" lang="ja-JP" altLang="en-US" sz="1050">
              <a:latin typeface="ＭＳ Ｐゴシック" panose="020B0600070205080204" pitchFamily="50" charset="-128"/>
              <a:ea typeface="ＭＳ Ｐゴシック" panose="020B0600070205080204" pitchFamily="50" charset="-128"/>
            </a:rPr>
            <a:t>年度より増加に転じたため、今後実質公債費比率が悪化していく可能性もあることから、低利資金の活用や資金調達方法の多様化を図り、適正に管理していく。</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43</xdr:row>
      <xdr:rowOff>22860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72986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46990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167640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74193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44</xdr:row>
      <xdr:rowOff>92710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75399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41910</xdr:rowOff>
    </xdr:from>
    <xdr:to>
      <xdr:col>64</xdr:col>
      <xdr:colOff>152400</xdr:colOff>
      <xdr:row>44</xdr:row>
      <xdr:rowOff>143510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128287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グループ内平均値を上回っているが、これは、国の経済対策に呼応して建設地方債・財源対策債を多額に発行し、公共施設の整備に積極的に取り組んできたことから、地方債の残高が標準財政規模に比して多額となっているためである。</a:t>
          </a:r>
        </a:p>
        <a:p>
          <a:r>
            <a:rPr kumimoji="1" lang="ja-JP" altLang="en-US" sz="1100">
              <a:latin typeface="ＭＳ Ｐゴシック" panose="020B0600070205080204" pitchFamily="50" charset="-128"/>
              <a:ea typeface="ＭＳ Ｐゴシック" panose="020B0600070205080204" pitchFamily="50" charset="-128"/>
            </a:rPr>
            <a:t>　地方債の現在高（一般会計）は、将来負担額の約９割を占め、</a:t>
          </a:r>
          <a:r>
            <a:rPr kumimoji="1" lang="en-US" altLang="ja-JP" sz="1100">
              <a:latin typeface="ＭＳ Ｐゴシック" panose="020B0600070205080204" pitchFamily="50" charset="-128"/>
              <a:ea typeface="ＭＳ Ｐゴシック" panose="020B0600070205080204" pitchFamily="50" charset="-128"/>
            </a:rPr>
            <a:t>1,247,772</a:t>
          </a:r>
          <a:r>
            <a:rPr kumimoji="1" lang="ja-JP" altLang="en-US" sz="1100">
              <a:latin typeface="ＭＳ Ｐゴシック" panose="020B0600070205080204" pitchFamily="50" charset="-128"/>
              <a:ea typeface="ＭＳ Ｐゴシック" panose="020B0600070205080204" pitchFamily="50" charset="-128"/>
            </a:rPr>
            <a:t>百万円となっているが、令和２年度と比べて</a:t>
          </a:r>
          <a:r>
            <a:rPr kumimoji="1" lang="en-US" altLang="ja-JP" sz="1100">
              <a:latin typeface="ＭＳ Ｐゴシック" panose="020B0600070205080204" pitchFamily="50" charset="-128"/>
              <a:ea typeface="ＭＳ Ｐゴシック" panose="020B0600070205080204" pitchFamily="50" charset="-128"/>
            </a:rPr>
            <a:t>105,496</a:t>
          </a:r>
          <a:r>
            <a:rPr kumimoji="1" lang="ja-JP" altLang="en-US" sz="1100">
              <a:latin typeface="ＭＳ Ｐゴシック" panose="020B0600070205080204" pitchFamily="50" charset="-128"/>
              <a:ea typeface="ＭＳ Ｐゴシック" panose="020B0600070205080204" pitchFamily="50" charset="-128"/>
            </a:rPr>
            <a:t>百万円減少しており、将来負担額は減少している。（将来負担比率も減少傾向で推移。）</a:t>
          </a:r>
        </a:p>
        <a:p>
          <a:r>
            <a:rPr kumimoji="1" lang="ja-JP" altLang="en-US" sz="1100">
              <a:latin typeface="ＭＳ Ｐゴシック" panose="020B0600070205080204" pitchFamily="50" charset="-128"/>
              <a:ea typeface="ＭＳ Ｐゴシック" panose="020B0600070205080204" pitchFamily="50" charset="-128"/>
            </a:rPr>
            <a:t>　一方で、国の国土強靭化対策に呼応した公共事業や、今後予定される大規模な施設整備等により地方債残高が増加していくことで将来負担比率が悪化していく可能性もあることから、低利資金の活用や資金調達方法の多様化を図り、適正に管理していく。</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143307</xdr:rowOff>
    </xdr:from>
    <xdr:to>
      <xdr:col>81</xdr:col>
      <xdr:colOff>44450</xdr:colOff>
      <xdr:row>19</xdr:row>
      <xdr:rowOff>164059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400857"/>
          <a:ext cx="8382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164059</xdr:rowOff>
    </xdr:from>
    <xdr:to>
      <xdr:col>77</xdr:col>
      <xdr:colOff>44450</xdr:colOff>
      <xdr:row>20</xdr:row>
      <xdr:rowOff>8534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421609"/>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161646</xdr:rowOff>
    </xdr:from>
    <xdr:to>
      <xdr:col>72</xdr:col>
      <xdr:colOff>203200</xdr:colOff>
      <xdr:row>20</xdr:row>
      <xdr:rowOff>8534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419196"/>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161646</xdr:rowOff>
    </xdr:from>
    <xdr:to>
      <xdr:col>68</xdr:col>
      <xdr:colOff>152400</xdr:colOff>
      <xdr:row>20</xdr:row>
      <xdr:rowOff>91059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419196"/>
          <a:ext cx="889000" cy="10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92507</xdr:rowOff>
    </xdr:from>
    <xdr:to>
      <xdr:col>81</xdr:col>
      <xdr:colOff>95250</xdr:colOff>
      <xdr:row>20</xdr:row>
      <xdr:rowOff>22657</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3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64584</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32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113259</xdr:rowOff>
    </xdr:from>
    <xdr:to>
      <xdr:col>77</xdr:col>
      <xdr:colOff>95250</xdr:colOff>
      <xdr:row>20</xdr:row>
      <xdr:rowOff>43409</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37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28186</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457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129184</xdr:rowOff>
    </xdr:from>
    <xdr:to>
      <xdr:col>73</xdr:col>
      <xdr:colOff>44450</xdr:colOff>
      <xdr:row>20</xdr:row>
      <xdr:rowOff>59334</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3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44111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4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110846</xdr:rowOff>
    </xdr:from>
    <xdr:to>
      <xdr:col>68</xdr:col>
      <xdr:colOff>203200</xdr:colOff>
      <xdr:row>20</xdr:row>
      <xdr:rowOff>40996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3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25773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4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40259</xdr:rowOff>
    </xdr:from>
    <xdr:to>
      <xdr:col>64</xdr:col>
      <xdr:colOff>152400</xdr:colOff>
      <xdr:row>20</xdr:row>
      <xdr:rowOff>141859</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4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126636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55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1,153,900
1,142,737
15,275.05
804,926,643
757,986,980
12,149,525
394,089,258
1,235,759,560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令和５年度は若年層の職員割合の増等による平均給料の減や超過勤務手当の減により令和３年度の水準まで低下したが、令和６年度は人事委員会勧告に基づく給与の増額改定（月例給</a:t>
          </a:r>
          <a:r>
            <a:rPr kumimoji="1" lang="en-US" altLang="ja-JP" sz="1100">
              <a:latin typeface="ＭＳ Ｐゴシック" panose="020B0600070205080204" pitchFamily="50" charset="-128"/>
              <a:ea typeface="ＭＳ Ｐゴシック" panose="020B0600070205080204" pitchFamily="50" charset="-128"/>
            </a:rPr>
            <a:t>3.11</a:t>
          </a:r>
          <a:r>
            <a:rPr kumimoji="1" lang="ja-JP" altLang="en-US" sz="1100">
              <a:latin typeface="ＭＳ Ｐゴシック" panose="020B0600070205080204" pitchFamily="50" charset="-128"/>
              <a:ea typeface="ＭＳ Ｐゴシック" panose="020B0600070205080204" pitchFamily="50" charset="-128"/>
            </a:rPr>
            <a:t>％、ボーナス</a:t>
          </a:r>
          <a:r>
            <a:rPr kumimoji="1" lang="en-US" altLang="ja-JP" sz="1100">
              <a:latin typeface="ＭＳ Ｐゴシック" panose="020B0600070205080204" pitchFamily="50" charset="-128"/>
              <a:ea typeface="ＭＳ Ｐゴシック" panose="020B0600070205080204" pitchFamily="50" charset="-128"/>
            </a:rPr>
            <a:t>0.10</a:t>
          </a:r>
          <a:r>
            <a:rPr kumimoji="1" lang="ja-JP" altLang="en-US" sz="1100">
              <a:latin typeface="ＭＳ Ｐゴシック" panose="020B0600070205080204" pitchFamily="50" charset="-128"/>
              <a:ea typeface="ＭＳ Ｐゴシック" panose="020B0600070205080204" pitchFamily="50" charset="-128"/>
            </a:rPr>
            <a:t>月）によりやや上昇したところ。</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かけて特別調整額（管理職手当）の特例減額等により、人件費の抑制に努めてきたことに加え、査定昇給制度の活用や適切な昇任管理の実施により、グループ内平均を下回っている。引き続き適切な人件費の維持に努め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31750</xdr:rowOff>
    </xdr:from>
    <xdr:to>
      <xdr:col>24</xdr:col>
      <xdr:colOff>25400</xdr:colOff>
      <xdr:row>34</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689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31750</xdr:rowOff>
    </xdr:from>
    <xdr:to>
      <xdr:col>19</xdr:col>
      <xdr:colOff>187325</xdr:colOff>
      <xdr:row>36</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6896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105427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3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12700</xdr:rowOff>
    </xdr:from>
    <xdr:to>
      <xdr:col>15</xdr:col>
      <xdr:colOff>98425</xdr:colOff>
      <xdr:row>36</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67055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12700</xdr:rowOff>
    </xdr:from>
    <xdr:to>
      <xdr:col>11</xdr:col>
      <xdr:colOff>9525</xdr:colOff>
      <xdr:row>35</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6705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67327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152400</xdr:rowOff>
    </xdr:from>
    <xdr:to>
      <xdr:col>20</xdr:col>
      <xdr:colOff>38100</xdr:colOff>
      <xdr:row>33</xdr:row>
      <xdr:rowOff>82550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92727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133350</xdr:rowOff>
    </xdr:from>
    <xdr:to>
      <xdr:col>11</xdr:col>
      <xdr:colOff>60325</xdr:colOff>
      <xdr:row>33</xdr:row>
      <xdr:rowOff>63500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6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73677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38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物件費に係る経常収支比率は、グループ内平均値とほぼ同率を維持しているが、これは、平成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年度に、部局予算枠や一律削減方式を原則廃止し、全ての事務事業を一件ごとに精査する一件査定方式を導入するなどして、歳出削減に取り組んできたためである。</a:t>
          </a:r>
        </a:p>
        <a:p>
          <a:r>
            <a:rPr kumimoji="1" lang="ja-JP" altLang="en-US" sz="1100">
              <a:latin typeface="ＭＳ Ｐゴシック" panose="020B0600070205080204" pitchFamily="50" charset="-128"/>
              <a:ea typeface="ＭＳ Ｐゴシック" panose="020B0600070205080204" pitchFamily="50" charset="-128"/>
            </a:rPr>
            <a:t>　今後も「いわて県民計画</a:t>
          </a:r>
          <a:r>
            <a:rPr kumimoji="1" lang="en-US" altLang="ja-JP" sz="1100">
              <a:latin typeface="ＭＳ Ｐゴシック" panose="020B0600070205080204" pitchFamily="50" charset="-128"/>
              <a:ea typeface="ＭＳ Ｐゴシック" panose="020B0600070205080204" pitchFamily="50" charset="-128"/>
            </a:rPr>
            <a:t>(2019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2028)</a:t>
          </a:r>
          <a:r>
            <a:rPr kumimoji="1" lang="ja-JP" altLang="en-US" sz="1100">
              <a:latin typeface="ＭＳ Ｐゴシック" panose="020B0600070205080204" pitchFamily="50" charset="-128"/>
              <a:ea typeface="ＭＳ Ｐゴシック" panose="020B0600070205080204" pitchFamily="50" charset="-128"/>
            </a:rPr>
            <a:t>」第２期アクションプラン（行政経営プラン）に基づき歳出の見直しを図っていく。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298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2870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698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15</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004800" y="269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扶助費に係る経常収支比率は、市町村合併の影響等により、平成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年度に大きく低下して以降、ほぼ同水準となっている。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については、児童保護措置費の増等により、</a:t>
          </a:r>
          <a:r>
            <a:rPr kumimoji="1" lang="ja-JP" altLang="ja-JP" sz="1100">
              <a:solidFill>
                <a:schemeClr val="dk1"/>
              </a:solidFill>
              <a:effectLst/>
              <a:latin typeface="+mn-lt"/>
              <a:ea typeface="+mn-ea"/>
              <a:cs typeface="+mn-cs"/>
            </a:rPr>
            <a:t>前年度と比較</a:t>
          </a:r>
          <a:r>
            <a:rPr kumimoji="1" lang="ja-JP" altLang="en-US" sz="1100">
              <a:solidFill>
                <a:schemeClr val="dk1"/>
              </a:solidFill>
              <a:effectLst/>
              <a:latin typeface="+mn-lt"/>
              <a:ea typeface="+mn-ea"/>
              <a:cs typeface="+mn-cs"/>
            </a:rPr>
            <a:t>し、</a:t>
          </a:r>
          <a:r>
            <a:rPr kumimoji="1" lang="en-US" altLang="ja-JP" sz="1100">
              <a:latin typeface="ＭＳ Ｐゴシック" panose="020B0600070205080204" pitchFamily="50" charset="-128"/>
              <a:ea typeface="ＭＳ Ｐゴシック" panose="020B0600070205080204" pitchFamily="50" charset="-128"/>
            </a:rPr>
            <a:t>455</a:t>
          </a:r>
          <a:r>
            <a:rPr kumimoji="1" lang="ja-JP" altLang="en-US" sz="1100">
              <a:latin typeface="ＭＳ Ｐゴシック" panose="020B0600070205080204" pitchFamily="50" charset="-128"/>
              <a:ea typeface="ＭＳ Ｐゴシック" panose="020B0600070205080204" pitchFamily="50" charset="-128"/>
            </a:rPr>
            <a:t>百万円の増となった。</a:t>
          </a: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46990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431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431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1270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12717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その他に係る経常収支比率は、本県特有の状況として、広大な県土面積を有し除雪箇所も多いため、除雪に係る経費が多額になっており、類似団体と比較して高い割合となっている。</a:t>
          </a:r>
        </a:p>
        <a:p>
          <a:r>
            <a:rPr kumimoji="1" lang="ja-JP" altLang="en-US" sz="1100">
              <a:latin typeface="ＭＳ Ｐゴシック" panose="020B0600070205080204" pitchFamily="50" charset="-128"/>
              <a:ea typeface="ＭＳ Ｐゴシック" panose="020B0600070205080204" pitchFamily="50" charset="-128"/>
            </a:rPr>
            <a:t>　令和６年度においては、除雪に係る経費が増加したこと等により、対前年度比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ポイントの上昇となっている。</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138430</xdr:rowOff>
    </xdr:from>
    <xdr:to>
      <xdr:col>82</xdr:col>
      <xdr:colOff>107950</xdr:colOff>
      <xdr:row>60</xdr:row>
      <xdr:rowOff>58420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5671800" y="10253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138430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4782800" y="10116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59</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98882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59</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004800" y="98882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87647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153687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補助費等に係る経常収支比率は、グループ内平均値よりも高くなっているが、これは全国で最も多い県立病院等（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病院、６地域診療センター）の運営に対する県負担金等が多額となっているためである。</a:t>
          </a:r>
        </a:p>
        <a:p>
          <a:r>
            <a:rPr kumimoji="1" lang="ja-JP" altLang="en-US" sz="1100">
              <a:latin typeface="ＭＳ Ｐゴシック" panose="020B0600070205080204" pitchFamily="50" charset="-128"/>
              <a:ea typeface="ＭＳ Ｐゴシック" panose="020B0600070205080204" pitchFamily="50" charset="-128"/>
            </a:rPr>
            <a:t>　令和６年度においては、施設型給付費等負担金などの社会保障関係費等の増により補助費等は増加したが、経常収支に占める割合は対前年比は</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ポイントの低下となっている。</a:t>
          </a: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165100</xdr:rowOff>
    </xdr:from>
    <xdr:to>
      <xdr:col>82</xdr:col>
      <xdr:colOff>107950</xdr:colOff>
      <xdr:row>39</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5671800" y="6680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69850</xdr:rowOff>
    </xdr:from>
    <xdr:to>
      <xdr:col>78</xdr:col>
      <xdr:colOff>69850</xdr:colOff>
      <xdr:row>39</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584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88900</xdr:rowOff>
    </xdr:from>
    <xdr:to>
      <xdr:col>73</xdr:col>
      <xdr:colOff>180975</xdr:colOff>
      <xdr:row>38</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62611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37</xdr:row>
      <xdr:rowOff>146050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626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114300</xdr:rowOff>
    </xdr:from>
    <xdr:to>
      <xdr:col>82</xdr:col>
      <xdr:colOff>158750</xdr:colOff>
      <xdr:row>39</xdr:row>
      <xdr:rowOff>44450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86377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19050</xdr:rowOff>
    </xdr:from>
    <xdr:to>
      <xdr:col>74</xdr:col>
      <xdr:colOff>31750</xdr:colOff>
      <xdr:row>38</xdr:row>
      <xdr:rowOff>120650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105427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年度に策定した公債費負担適正化計画に基づき、県債発行額を維持・抑制してきたことにより、公債費は、平成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年度をピークに低下していたものの、平成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年度台風第</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号や令和元年度台風</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号等に係る災害対応事業のほか、国の防災・減災、国土強靱化対策などの経済対策に呼応した事業の実施等により</a:t>
          </a:r>
          <a:r>
            <a:rPr kumimoji="1" lang="en-US" altLang="ja-JP" sz="1050">
              <a:latin typeface="ＭＳ Ｐゴシック" panose="020B0600070205080204" pitchFamily="50" charset="-128"/>
              <a:ea typeface="ＭＳ Ｐゴシック" panose="020B0600070205080204" pitchFamily="50" charset="-128"/>
            </a:rPr>
            <a:t>R6</a:t>
          </a:r>
          <a:r>
            <a:rPr kumimoji="1" lang="ja-JP" altLang="en-US" sz="1050">
              <a:latin typeface="ＭＳ Ｐゴシック" panose="020B0600070205080204" pitchFamily="50" charset="-128"/>
              <a:ea typeface="ＭＳ Ｐゴシック" panose="020B0600070205080204" pitchFamily="50" charset="-128"/>
            </a:rPr>
            <a:t>年度より増加に転じたため、対前年度比</a:t>
          </a:r>
          <a:r>
            <a:rPr kumimoji="1" lang="en-US" altLang="ja-JP" sz="1050">
              <a:latin typeface="ＭＳ Ｐゴシック" panose="020B0600070205080204" pitchFamily="50" charset="-128"/>
              <a:ea typeface="ＭＳ Ｐゴシック" panose="020B0600070205080204" pitchFamily="50" charset="-128"/>
            </a:rPr>
            <a:t>907</a:t>
          </a:r>
          <a:r>
            <a:rPr kumimoji="1" lang="ja-JP" altLang="en-US" sz="1050">
              <a:latin typeface="ＭＳ Ｐゴシック" panose="020B0600070205080204" pitchFamily="50" charset="-128"/>
              <a:ea typeface="ＭＳ Ｐゴシック" panose="020B0600070205080204" pitchFamily="50" charset="-128"/>
            </a:rPr>
            <a:t>百万円の増となった。経常収支に占める割合は</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ポイント低下し、類団平均値とほぼ同水準。</a:t>
          </a:r>
        </a:p>
        <a:p>
          <a:r>
            <a:rPr kumimoji="1" lang="ja-JP" altLang="en-US" sz="1050">
              <a:latin typeface="ＭＳ Ｐゴシック" panose="020B0600070205080204" pitchFamily="50" charset="-128"/>
              <a:ea typeface="ＭＳ Ｐゴシック" panose="020B0600070205080204" pitchFamily="50" charset="-128"/>
            </a:rPr>
            <a:t>　今後も、国の国土強靭化対策に呼応した公共事業や、今後予定される大規模な施設整備等により公債費が増加していく可能性もあることから、低利資金の活用や資金調達方法の多様化を図り、適正に管理していく。</a:t>
          </a: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64407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57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64407</xdr:rowOff>
    </xdr:from>
    <xdr:to>
      <xdr:col>19</xdr:col>
      <xdr:colOff>187325</xdr:colOff>
      <xdr:row>79</xdr:row>
      <xdr:rowOff>97064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098800" y="13608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97064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576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576300"/>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13607</xdr:rowOff>
    </xdr:from>
    <xdr:to>
      <xdr:col>20</xdr:col>
      <xdr:colOff>38100</xdr:colOff>
      <xdr:row>79</xdr:row>
      <xdr:rowOff>115207</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125384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46264</xdr:rowOff>
    </xdr:from>
    <xdr:to>
      <xdr:col>15</xdr:col>
      <xdr:colOff>149225</xdr:colOff>
      <xdr:row>79</xdr:row>
      <xdr:rowOff>147864</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158041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92727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81643</xdr:rowOff>
    </xdr:from>
    <xdr:to>
      <xdr:col>6</xdr:col>
      <xdr:colOff>171450</xdr:colOff>
      <xdr:row>81</xdr:row>
      <xdr:rowOff>11793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168020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公債費以外に係る経常収支比率については、人件費の比率が上昇したことで対前年比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ポイント上昇する一方、補助費等の比率が低下したことが影響し、グループ内平均値を下回っている。</a:t>
          </a: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75</xdr:row>
      <xdr:rowOff>100330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2890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113047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75</xdr:row>
      <xdr:rowOff>130810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2890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62230</xdr:rowOff>
    </xdr:from>
    <xdr:to>
      <xdr:col>73</xdr:col>
      <xdr:colOff>180975</xdr:colOff>
      <xdr:row>75</xdr:row>
      <xdr:rowOff>130810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57808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75</xdr:row>
      <xdr:rowOff>39370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5780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151147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49530</xdr:rowOff>
    </xdr:from>
    <xdr:to>
      <xdr:col>82</xdr:col>
      <xdr:colOff>158750</xdr:colOff>
      <xdr:row>75</xdr:row>
      <xdr:rowOff>151130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66057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152400</xdr:rowOff>
    </xdr:from>
    <xdr:to>
      <xdr:col>78</xdr:col>
      <xdr:colOff>120650</xdr:colOff>
      <xdr:row>75</xdr:row>
      <xdr:rowOff>82550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67327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166388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11430</xdr:rowOff>
    </xdr:from>
    <xdr:to>
      <xdr:col>69</xdr:col>
      <xdr:colOff>142875</xdr:colOff>
      <xdr:row>73</xdr:row>
      <xdr:rowOff>113030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97807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1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142255</xdr:rowOff>
    </xdr:from>
    <xdr:to>
      <xdr:col>29</xdr:col>
      <xdr:colOff>127000</xdr:colOff>
      <xdr:row>16</xdr:row>
      <xdr:rowOff>5278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90180"/>
          <a:ext cx="647700" cy="205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615</xdr:rowOff>
    </xdr:from>
    <xdr:to>
      <xdr:col>26</xdr:col>
      <xdr:colOff>50800</xdr:colOff>
      <xdr:row>16</xdr:row>
      <xdr:rowOff>5278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791440"/>
          <a:ext cx="698500" cy="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615</xdr:rowOff>
    </xdr:from>
    <xdr:to>
      <xdr:col>22</xdr:col>
      <xdr:colOff>114300</xdr:colOff>
      <xdr:row>16</xdr:row>
      <xdr:rowOff>8479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91440"/>
          <a:ext cx="698500" cy="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123784</xdr:rowOff>
    </xdr:from>
    <xdr:to>
      <xdr:col>18</xdr:col>
      <xdr:colOff>177800</xdr:colOff>
      <xdr:row>16</xdr:row>
      <xdr:rowOff>8479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743159"/>
          <a:ext cx="698500" cy="5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91455</xdr:rowOff>
    </xdr:from>
    <xdr:to>
      <xdr:col>29</xdr:col>
      <xdr:colOff>177800</xdr:colOff>
      <xdr:row>15</xdr:row>
      <xdr:rowOff>21605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39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107982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125928</xdr:rowOff>
    </xdr:from>
    <xdr:to>
      <xdr:col>26</xdr:col>
      <xdr:colOff>101600</xdr:colOff>
      <xdr:row>16</xdr:row>
      <xdr:rowOff>56078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4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66255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14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121265</xdr:rowOff>
    </xdr:from>
    <xdr:to>
      <xdr:col>22</xdr:col>
      <xdr:colOff>165100</xdr:colOff>
      <xdr:row>16</xdr:row>
      <xdr:rowOff>51415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4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61592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129129</xdr:rowOff>
    </xdr:from>
    <xdr:to>
      <xdr:col>19</xdr:col>
      <xdr:colOff>38100</xdr:colOff>
      <xdr:row>16</xdr:row>
      <xdr:rowOff>59279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48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69456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1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72984</xdr:rowOff>
    </xdr:from>
    <xdr:to>
      <xdr:col>15</xdr:col>
      <xdr:colOff>101600</xdr:colOff>
      <xdr:row>16</xdr:row>
      <xdr:rowOff>3134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92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6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64912</xdr:rowOff>
    </xdr:from>
    <xdr:to>
      <xdr:col>29</xdr:col>
      <xdr:colOff>127000</xdr:colOff>
      <xdr:row>35</xdr:row>
      <xdr:rowOff>204587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75262"/>
          <a:ext cx="647700" cy="139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204587</xdr:rowOff>
    </xdr:from>
    <xdr:to>
      <xdr:col>26</xdr:col>
      <xdr:colOff>50800</xdr:colOff>
      <xdr:row>35</xdr:row>
      <xdr:rowOff>232887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14937"/>
          <a:ext cx="698500" cy="28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338135</xdr:rowOff>
    </xdr:from>
    <xdr:to>
      <xdr:col>22</xdr:col>
      <xdr:colOff>114300</xdr:colOff>
      <xdr:row>35</xdr:row>
      <xdr:rowOff>232887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05585"/>
          <a:ext cx="698500" cy="237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338135</xdr:rowOff>
    </xdr:from>
    <xdr:to>
      <xdr:col>18</xdr:col>
      <xdr:colOff>177800</xdr:colOff>
      <xdr:row>35</xdr:row>
      <xdr:rowOff>246741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05585"/>
          <a:ext cx="698500" cy="25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14112</xdr:rowOff>
    </xdr:from>
    <xdr:to>
      <xdr:col>29</xdr:col>
      <xdr:colOff>177800</xdr:colOff>
      <xdr:row>35</xdr:row>
      <xdr:rowOff>115712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24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202089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6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153787</xdr:rowOff>
    </xdr:from>
    <xdr:to>
      <xdr:col>26</xdr:col>
      <xdr:colOff>101600</xdr:colOff>
      <xdr:row>35</xdr:row>
      <xdr:rowOff>255387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64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265564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33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182087</xdr:rowOff>
    </xdr:from>
    <xdr:to>
      <xdr:col>22</xdr:col>
      <xdr:colOff>165100</xdr:colOff>
      <xdr:row>35</xdr:row>
      <xdr:rowOff>283687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92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293864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287335</xdr:rowOff>
    </xdr:from>
    <xdr:to>
      <xdr:col>19</xdr:col>
      <xdr:colOff>38100</xdr:colOff>
      <xdr:row>35</xdr:row>
      <xdr:rowOff>46035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54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56212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195941</xdr:rowOff>
    </xdr:from>
    <xdr:to>
      <xdr:col>15</xdr:col>
      <xdr:colOff>101600</xdr:colOff>
      <xdr:row>35</xdr:row>
      <xdr:rowOff>297541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06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307718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7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1,153,900
1,142,737
15,275.05
804,926,643
757,986,980
12,149,525
394,089,258
1,235,759,560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79807</xdr:rowOff>
    </xdr:from>
    <xdr:to>
      <xdr:col>24</xdr:col>
      <xdr:colOff>63500</xdr:colOff>
      <xdr:row>36</xdr:row>
      <xdr:rowOff>122326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37657"/>
          <a:ext cx="838200" cy="55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151359</xdr:rowOff>
    </xdr:from>
    <xdr:to>
      <xdr:col>19</xdr:col>
      <xdr:colOff>177800</xdr:colOff>
      <xdr:row>36</xdr:row>
      <xdr:rowOff>122326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80659"/>
          <a:ext cx="889000" cy="3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151359</xdr:rowOff>
    </xdr:from>
    <xdr:to>
      <xdr:col>15</xdr:col>
      <xdr:colOff>50800</xdr:colOff>
      <xdr:row>35</xdr:row>
      <xdr:rowOff>45745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80659"/>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45745</xdr:rowOff>
    </xdr:from>
    <xdr:to>
      <xdr:col>10</xdr:col>
      <xdr:colOff>114300</xdr:colOff>
      <xdr:row>35</xdr:row>
      <xdr:rowOff>117526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4649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29007</xdr:rowOff>
    </xdr:from>
    <xdr:to>
      <xdr:col>24</xdr:col>
      <xdr:colOff>114300</xdr:colOff>
      <xdr:row>33</xdr:row>
      <xdr:rowOff>130607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8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51884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3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71526</xdr:rowOff>
    </xdr:from>
    <xdr:to>
      <xdr:col>20</xdr:col>
      <xdr:colOff>38100</xdr:colOff>
      <xdr:row>37</xdr:row>
      <xdr:rowOff>1676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18203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01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100559</xdr:rowOff>
    </xdr:from>
    <xdr:to>
      <xdr:col>15</xdr:col>
      <xdr:colOff>101600</xdr:colOff>
      <xdr:row>35</xdr:row>
      <xdr:rowOff>30709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47236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0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166395</xdr:rowOff>
    </xdr:from>
    <xdr:to>
      <xdr:col>10</xdr:col>
      <xdr:colOff>165100</xdr:colOff>
      <xdr:row>35</xdr:row>
      <xdr:rowOff>96545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113072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66726</xdr:rowOff>
    </xdr:from>
    <xdr:to>
      <xdr:col>6</xdr:col>
      <xdr:colOff>38100</xdr:colOff>
      <xdr:row>35</xdr:row>
      <xdr:rowOff>168326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6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13403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153142</xdr:rowOff>
    </xdr:from>
    <xdr:to>
      <xdr:col>24</xdr:col>
      <xdr:colOff>63500</xdr:colOff>
      <xdr:row>54</xdr:row>
      <xdr:rowOff>133848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239992"/>
          <a:ext cx="838200" cy="15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386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67371</xdr:rowOff>
    </xdr:from>
    <xdr:to>
      <xdr:col>19</xdr:col>
      <xdr:colOff>177800</xdr:colOff>
      <xdr:row>53</xdr:row>
      <xdr:rowOff>153142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811321"/>
          <a:ext cx="889000" cy="4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94804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3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67371</xdr:rowOff>
    </xdr:from>
    <xdr:to>
      <xdr:col>15</xdr:col>
      <xdr:colOff>50800</xdr:colOff>
      <xdr:row>54</xdr:row>
      <xdr:rowOff>17216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811321"/>
          <a:ext cx="889000" cy="46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139702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8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17216</xdr:rowOff>
    </xdr:from>
    <xdr:to>
      <xdr:col>10</xdr:col>
      <xdr:colOff>114300</xdr:colOff>
      <xdr:row>55</xdr:row>
      <xdr:rowOff>27869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275516"/>
          <a:ext cx="889000" cy="18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108200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83048</xdr:rowOff>
    </xdr:from>
    <xdr:to>
      <xdr:col>24</xdr:col>
      <xdr:colOff>114300</xdr:colOff>
      <xdr:row>55</xdr:row>
      <xdr:rowOff>13198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105925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19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102342</xdr:rowOff>
    </xdr:from>
    <xdr:to>
      <xdr:col>20</xdr:col>
      <xdr:colOff>38100</xdr:colOff>
      <xdr:row>54</xdr:row>
      <xdr:rowOff>32492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1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49019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89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16571</xdr:rowOff>
    </xdr:from>
    <xdr:to>
      <xdr:col>15</xdr:col>
      <xdr:colOff>101600</xdr:colOff>
      <xdr:row>51</xdr:row>
      <xdr:rowOff>118171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7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134698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5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137866</xdr:rowOff>
    </xdr:from>
    <xdr:to>
      <xdr:col>10</xdr:col>
      <xdr:colOff>165100</xdr:colOff>
      <xdr:row>54</xdr:row>
      <xdr:rowOff>68016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2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59143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3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148519</xdr:rowOff>
    </xdr:from>
    <xdr:to>
      <xdr:col>6</xdr:col>
      <xdr:colOff>38100</xdr:colOff>
      <xdr:row>55</xdr:row>
      <xdr:rowOff>78669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95196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18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72209</xdr:rowOff>
    </xdr:from>
    <xdr:to>
      <xdr:col>24</xdr:col>
      <xdr:colOff>63500</xdr:colOff>
      <xdr:row>72</xdr:row>
      <xdr:rowOff>160274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416609"/>
          <a:ext cx="838200" cy="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145268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0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160274</xdr:rowOff>
    </xdr:from>
    <xdr:to>
      <xdr:col>19</xdr:col>
      <xdr:colOff>177800</xdr:colOff>
      <xdr:row>73</xdr:row>
      <xdr:rowOff>14297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2504674"/>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82458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32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14297</xdr:rowOff>
    </xdr:from>
    <xdr:to>
      <xdr:col>15</xdr:col>
      <xdr:colOff>50800</xdr:colOff>
      <xdr:row>73</xdr:row>
      <xdr:rowOff>90279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530147"/>
          <a:ext cx="889000" cy="7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69178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2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90279</xdr:rowOff>
    </xdr:from>
    <xdr:to>
      <xdr:col>10</xdr:col>
      <xdr:colOff>114300</xdr:colOff>
      <xdr:row>73</xdr:row>
      <xdr:rowOff>95722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60612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45556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2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104991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0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21409</xdr:rowOff>
    </xdr:from>
    <xdr:to>
      <xdr:col>24</xdr:col>
      <xdr:colOff>114300</xdr:colOff>
      <xdr:row>72</xdr:row>
      <xdr:rowOff>123009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3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44286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21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109474</xdr:rowOff>
    </xdr:from>
    <xdr:to>
      <xdr:col>20</xdr:col>
      <xdr:colOff>38100</xdr:colOff>
      <xdr:row>73</xdr:row>
      <xdr:rowOff>39624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45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56151</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17411" y="1222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134947</xdr:rowOff>
    </xdr:from>
    <xdr:to>
      <xdr:col>15</xdr:col>
      <xdr:colOff>101600</xdr:colOff>
      <xdr:row>73</xdr:row>
      <xdr:rowOff>65097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4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81624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25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39479</xdr:rowOff>
    </xdr:from>
    <xdr:to>
      <xdr:col>10</xdr:col>
      <xdr:colOff>165100</xdr:colOff>
      <xdr:row>73</xdr:row>
      <xdr:rowOff>141079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157606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33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44922</xdr:rowOff>
    </xdr:from>
    <xdr:to>
      <xdr:col>6</xdr:col>
      <xdr:colOff>38100</xdr:colOff>
      <xdr:row>73</xdr:row>
      <xdr:rowOff>146522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5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163049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33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87885</xdr:rowOff>
    </xdr:from>
    <xdr:to>
      <xdr:col>24</xdr:col>
      <xdr:colOff>63500</xdr:colOff>
      <xdr:row>96</xdr:row>
      <xdr:rowOff>91980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47085"/>
          <a:ext cx="838200" cy="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68644</xdr:rowOff>
    </xdr:from>
    <xdr:to>
      <xdr:col>19</xdr:col>
      <xdr:colOff>177800</xdr:colOff>
      <xdr:row>96</xdr:row>
      <xdr:rowOff>91980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27844"/>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166070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59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68644</xdr:rowOff>
    </xdr:from>
    <xdr:to>
      <xdr:col>15</xdr:col>
      <xdr:colOff>50800</xdr:colOff>
      <xdr:row>96</xdr:row>
      <xdr:rowOff>168656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27844"/>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168656</xdr:rowOff>
    </xdr:from>
    <xdr:to>
      <xdr:col>10</xdr:col>
      <xdr:colOff>114300</xdr:colOff>
      <xdr:row>97</xdr:row>
      <xdr:rowOff>28448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27856"/>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88059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128540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37085</xdr:rowOff>
    </xdr:from>
    <xdr:to>
      <xdr:col>24</xdr:col>
      <xdr:colOff>114300</xdr:colOff>
      <xdr:row>96</xdr:row>
      <xdr:rowOff>138685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15512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7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41180</xdr:rowOff>
    </xdr:from>
    <xdr:to>
      <xdr:col>20</xdr:col>
      <xdr:colOff>38100</xdr:colOff>
      <xdr:row>96</xdr:row>
      <xdr:rowOff>142780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133907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5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17844</xdr:rowOff>
    </xdr:from>
    <xdr:to>
      <xdr:col>15</xdr:col>
      <xdr:colOff>101600</xdr:colOff>
      <xdr:row>96</xdr:row>
      <xdr:rowOff>119444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110571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117856</xdr:rowOff>
    </xdr:from>
    <xdr:to>
      <xdr:col>10</xdr:col>
      <xdr:colOff>165100</xdr:colOff>
      <xdr:row>97</xdr:row>
      <xdr:rowOff>48006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39133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6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149098</xdr:rowOff>
    </xdr:from>
    <xdr:to>
      <xdr:col>6</xdr:col>
      <xdr:colOff>38100</xdr:colOff>
      <xdr:row>97</xdr:row>
      <xdr:rowOff>79248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0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70375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5055</xdr:rowOff>
    </xdr:from>
    <xdr:to>
      <xdr:col>55</xdr:col>
      <xdr:colOff>0</xdr:colOff>
      <xdr:row>34</xdr:row>
      <xdr:rowOff>23473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834355"/>
          <a:ext cx="8382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105242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5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11488</xdr:rowOff>
    </xdr:from>
    <xdr:to>
      <xdr:col>50</xdr:col>
      <xdr:colOff>114300</xdr:colOff>
      <xdr:row>34</xdr:row>
      <xdr:rowOff>23473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669338"/>
          <a:ext cx="889000" cy="18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34670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620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78794</xdr:rowOff>
    </xdr:from>
    <xdr:to>
      <xdr:col>45</xdr:col>
      <xdr:colOff>177800</xdr:colOff>
      <xdr:row>33</xdr:row>
      <xdr:rowOff>11488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93744"/>
          <a:ext cx="889000" cy="27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78794</xdr:rowOff>
    </xdr:from>
    <xdr:to>
      <xdr:col>41</xdr:col>
      <xdr:colOff>50800</xdr:colOff>
      <xdr:row>33</xdr:row>
      <xdr:rowOff>171051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93744"/>
          <a:ext cx="889000" cy="43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169479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9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125705</xdr:rowOff>
    </xdr:from>
    <xdr:to>
      <xdr:col>55</xdr:col>
      <xdr:colOff>50800</xdr:colOff>
      <xdr:row>34</xdr:row>
      <xdr:rowOff>55855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148582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63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144123</xdr:rowOff>
    </xdr:from>
    <xdr:to>
      <xdr:col>50</xdr:col>
      <xdr:colOff>165100</xdr:colOff>
      <xdr:row>34</xdr:row>
      <xdr:rowOff>74273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0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90800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557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132138</xdr:rowOff>
    </xdr:from>
    <xdr:to>
      <xdr:col>46</xdr:col>
      <xdr:colOff>38100</xdr:colOff>
      <xdr:row>33</xdr:row>
      <xdr:rowOff>62288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61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53415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27994</xdr:rowOff>
    </xdr:from>
    <xdr:to>
      <xdr:col>41</xdr:col>
      <xdr:colOff>101600</xdr:colOff>
      <xdr:row>31</xdr:row>
      <xdr:rowOff>129594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120721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43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120251</xdr:rowOff>
    </xdr:from>
    <xdr:to>
      <xdr:col>36</xdr:col>
      <xdr:colOff>165100</xdr:colOff>
      <xdr:row>34</xdr:row>
      <xdr:rowOff>50401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66928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5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37954</xdr:rowOff>
    </xdr:from>
    <xdr:to>
      <xdr:col>55</xdr:col>
      <xdr:colOff>0</xdr:colOff>
      <xdr:row>58</xdr:row>
      <xdr:rowOff>34830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10604"/>
          <a:ext cx="838200" cy="1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160069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246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37726</xdr:rowOff>
    </xdr:from>
    <xdr:to>
      <xdr:col>50</xdr:col>
      <xdr:colOff>114300</xdr:colOff>
      <xdr:row>58</xdr:row>
      <xdr:rowOff>34830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10376"/>
          <a:ext cx="889000" cy="1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63828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15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152159</xdr:rowOff>
    </xdr:from>
    <xdr:to>
      <xdr:col>45</xdr:col>
      <xdr:colOff>177800</xdr:colOff>
      <xdr:row>57</xdr:row>
      <xdr:rowOff>37726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067559"/>
          <a:ext cx="889000" cy="7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111948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19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131661</xdr:rowOff>
    </xdr:from>
    <xdr:to>
      <xdr:col>41</xdr:col>
      <xdr:colOff>50800</xdr:colOff>
      <xdr:row>52</xdr:row>
      <xdr:rowOff>152159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532711"/>
          <a:ext cx="889000" cy="53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158604</xdr:rowOff>
    </xdr:from>
    <xdr:to>
      <xdr:col>55</xdr:col>
      <xdr:colOff>50800</xdr:colOff>
      <xdr:row>57</xdr:row>
      <xdr:rowOff>88754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137031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155480</xdr:rowOff>
    </xdr:from>
    <xdr:to>
      <xdr:col>50</xdr:col>
      <xdr:colOff>165100</xdr:colOff>
      <xdr:row>58</xdr:row>
      <xdr:rowOff>85630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76757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59411" y="100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158376</xdr:rowOff>
    </xdr:from>
    <xdr:to>
      <xdr:col>46</xdr:col>
      <xdr:colOff>38100</xdr:colOff>
      <xdr:row>57</xdr:row>
      <xdr:rowOff>88526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79653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101359</xdr:rowOff>
    </xdr:from>
    <xdr:to>
      <xdr:col>41</xdr:col>
      <xdr:colOff>101600</xdr:colOff>
      <xdr:row>53</xdr:row>
      <xdr:rowOff>31509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0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48036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79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80861</xdr:rowOff>
    </xdr:from>
    <xdr:to>
      <xdr:col>36</xdr:col>
      <xdr:colOff>165100</xdr:colOff>
      <xdr:row>50</xdr:row>
      <xdr:rowOff>11011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4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27538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25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14103</xdr:rowOff>
    </xdr:from>
    <xdr:to>
      <xdr:col>55</xdr:col>
      <xdr:colOff>0</xdr:colOff>
      <xdr:row>78</xdr:row>
      <xdr:rowOff>56966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87203"/>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166832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6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19762</xdr:rowOff>
    </xdr:from>
    <xdr:to>
      <xdr:col>50</xdr:col>
      <xdr:colOff>114300</xdr:colOff>
      <xdr:row>78</xdr:row>
      <xdr:rowOff>56966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92862"/>
          <a:ext cx="889000" cy="3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13455</xdr:rowOff>
    </xdr:from>
    <xdr:to>
      <xdr:col>45</xdr:col>
      <xdr:colOff>177800</xdr:colOff>
      <xdr:row>78</xdr:row>
      <xdr:rowOff>19762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86555"/>
          <a:ext cx="8890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78626</xdr:rowOff>
    </xdr:from>
    <xdr:to>
      <xdr:col>41</xdr:col>
      <xdr:colOff>50800</xdr:colOff>
      <xdr:row>78</xdr:row>
      <xdr:rowOff>13455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280276"/>
          <a:ext cx="889000" cy="10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134753</xdr:rowOff>
    </xdr:from>
    <xdr:to>
      <xdr:col>55</xdr:col>
      <xdr:colOff>50800</xdr:colOff>
      <xdr:row>78</xdr:row>
      <xdr:rowOff>64903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49680</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6166</xdr:rowOff>
    </xdr:from>
    <xdr:to>
      <xdr:col>50</xdr:col>
      <xdr:colOff>165100</xdr:colOff>
      <xdr:row>78</xdr:row>
      <xdr:rowOff>107766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98893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91728" y="1347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140412</xdr:rowOff>
    </xdr:from>
    <xdr:to>
      <xdr:col>46</xdr:col>
      <xdr:colOff>38100</xdr:colOff>
      <xdr:row>78</xdr:row>
      <xdr:rowOff>70562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61689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3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134105</xdr:rowOff>
    </xdr:from>
    <xdr:to>
      <xdr:col>41</xdr:col>
      <xdr:colOff>101600</xdr:colOff>
      <xdr:row>78</xdr:row>
      <xdr:rowOff>64255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55382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27826</xdr:rowOff>
    </xdr:from>
    <xdr:to>
      <xdr:col>36</xdr:col>
      <xdr:colOff>165100</xdr:colOff>
      <xdr:row>77</xdr:row>
      <xdr:rowOff>129426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120553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2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42698</xdr:rowOff>
    </xdr:from>
    <xdr:to>
      <xdr:col>54</xdr:col>
      <xdr:colOff>189865</xdr:colOff>
      <xdr:row>98</xdr:row>
      <xdr:rowOff>69444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987548"/>
          <a:ext cx="1270" cy="88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73271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69444</xdr:rowOff>
    </xdr:from>
    <xdr:to>
      <xdr:col>55</xdr:col>
      <xdr:colOff>88900</xdr:colOff>
      <xdr:row>98</xdr:row>
      <xdr:rowOff>69444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7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160825</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7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42698</xdr:rowOff>
    </xdr:from>
    <xdr:to>
      <xdr:col>55</xdr:col>
      <xdr:colOff>88900</xdr:colOff>
      <xdr:row>93</xdr:row>
      <xdr:rowOff>42698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9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26219</xdr:rowOff>
    </xdr:from>
    <xdr:to>
      <xdr:col>55</xdr:col>
      <xdr:colOff>0</xdr:colOff>
      <xdr:row>94</xdr:row>
      <xdr:rowOff>80435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142519"/>
          <a:ext cx="8382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27646</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315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49219</xdr:rowOff>
    </xdr:from>
    <xdr:to>
      <xdr:col>55</xdr:col>
      <xdr:colOff>50800</xdr:colOff>
      <xdr:row>95</xdr:row>
      <xdr:rowOff>150819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33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151512</xdr:rowOff>
    </xdr:from>
    <xdr:to>
      <xdr:col>50</xdr:col>
      <xdr:colOff>114300</xdr:colOff>
      <xdr:row>94</xdr:row>
      <xdr:rowOff>80435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096362"/>
          <a:ext cx="889000" cy="10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115436</xdr:rowOff>
    </xdr:from>
    <xdr:to>
      <xdr:col>50</xdr:col>
      <xdr:colOff>165100</xdr:colOff>
      <xdr:row>96</xdr:row>
      <xdr:rowOff>45586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40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36713</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59411" y="164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13112</xdr:rowOff>
    </xdr:from>
    <xdr:to>
      <xdr:col>45</xdr:col>
      <xdr:colOff>177800</xdr:colOff>
      <xdr:row>93</xdr:row>
      <xdr:rowOff>151512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443612"/>
          <a:ext cx="889000" cy="65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152355</xdr:rowOff>
    </xdr:from>
    <xdr:to>
      <xdr:col>46</xdr:col>
      <xdr:colOff>38100</xdr:colOff>
      <xdr:row>96</xdr:row>
      <xdr:rowOff>82505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44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73632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13112</xdr:rowOff>
    </xdr:from>
    <xdr:to>
      <xdr:col>41</xdr:col>
      <xdr:colOff>50800</xdr:colOff>
      <xdr:row>90</xdr:row>
      <xdr:rowOff>63100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443612"/>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26493</xdr:rowOff>
    </xdr:from>
    <xdr:to>
      <xdr:col>41</xdr:col>
      <xdr:colOff>101600</xdr:colOff>
      <xdr:row>95</xdr:row>
      <xdr:rowOff>128093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119220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39656</xdr:rowOff>
    </xdr:from>
    <xdr:to>
      <xdr:col>36</xdr:col>
      <xdr:colOff>165100</xdr:colOff>
      <xdr:row>96</xdr:row>
      <xdr:rowOff>141256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4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132383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5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146869</xdr:rowOff>
    </xdr:from>
    <xdr:to>
      <xdr:col>55</xdr:col>
      <xdr:colOff>50800</xdr:colOff>
      <xdr:row>94</xdr:row>
      <xdr:rowOff>77019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0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169746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9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29635</xdr:rowOff>
    </xdr:from>
    <xdr:to>
      <xdr:col>50</xdr:col>
      <xdr:colOff>165100</xdr:colOff>
      <xdr:row>94</xdr:row>
      <xdr:rowOff>131235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1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147762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59411" y="1592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100712</xdr:rowOff>
    </xdr:from>
    <xdr:to>
      <xdr:col>46</xdr:col>
      <xdr:colOff>38100</xdr:colOff>
      <xdr:row>94</xdr:row>
      <xdr:rowOff>30862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0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47389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82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133762</xdr:rowOff>
    </xdr:from>
    <xdr:to>
      <xdr:col>41</xdr:col>
      <xdr:colOff>101600</xdr:colOff>
      <xdr:row>90</xdr:row>
      <xdr:rowOff>63912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3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80439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1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12300</xdr:rowOff>
    </xdr:from>
    <xdr:to>
      <xdr:col>36</xdr:col>
      <xdr:colOff>165100</xdr:colOff>
      <xdr:row>90</xdr:row>
      <xdr:rowOff>113900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4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130427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521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97980</xdr:rowOff>
    </xdr:from>
    <xdr:to>
      <xdr:col>85</xdr:col>
      <xdr:colOff>126364</xdr:colOff>
      <xdr:row>38</xdr:row>
      <xdr:rowOff>115080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6270180"/>
          <a:ext cx="1269" cy="36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118907</xdr:rowOff>
    </xdr:from>
    <xdr:ext cx="469744"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3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115080</xdr:rowOff>
    </xdr:from>
    <xdr:to>
      <xdr:col>86</xdr:col>
      <xdr:colOff>25400</xdr:colOff>
      <xdr:row>38</xdr:row>
      <xdr:rowOff>115080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44657</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60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97980</xdr:rowOff>
    </xdr:from>
    <xdr:to>
      <xdr:col>86</xdr:col>
      <xdr:colOff>25400</xdr:colOff>
      <xdr:row>36</xdr:row>
      <xdr:rowOff>97980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27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100289</xdr:rowOff>
    </xdr:from>
    <xdr:to>
      <xdr:col>85</xdr:col>
      <xdr:colOff>127000</xdr:colOff>
      <xdr:row>37</xdr:row>
      <xdr:rowOff>120749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443939"/>
          <a:ext cx="8382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51371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72944</xdr:rowOff>
    </xdr:from>
    <xdr:to>
      <xdr:col>85</xdr:col>
      <xdr:colOff>177800</xdr:colOff>
      <xdr:row>38</xdr:row>
      <xdr:rowOff>3094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1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114920</xdr:rowOff>
    </xdr:from>
    <xdr:to>
      <xdr:col>81</xdr:col>
      <xdr:colOff>50800</xdr:colOff>
      <xdr:row>37</xdr:row>
      <xdr:rowOff>120749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287120"/>
          <a:ext cx="889000" cy="1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55707</xdr:rowOff>
    </xdr:from>
    <xdr:to>
      <xdr:col>81</xdr:col>
      <xdr:colOff>101600</xdr:colOff>
      <xdr:row>37</xdr:row>
      <xdr:rowOff>157307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39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2384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33728" y="617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26063</xdr:rowOff>
    </xdr:from>
    <xdr:to>
      <xdr:col>76</xdr:col>
      <xdr:colOff>114300</xdr:colOff>
      <xdr:row>36</xdr:row>
      <xdr:rowOff>114920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026813"/>
          <a:ext cx="889000" cy="26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73424</xdr:rowOff>
    </xdr:from>
    <xdr:to>
      <xdr:col>76</xdr:col>
      <xdr:colOff>165100</xdr:colOff>
      <xdr:row>38</xdr:row>
      <xdr:rowOff>3573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170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166150</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0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167132</xdr:rowOff>
    </xdr:from>
    <xdr:to>
      <xdr:col>71</xdr:col>
      <xdr:colOff>177800</xdr:colOff>
      <xdr:row>35</xdr:row>
      <xdr:rowOff>26063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5482082"/>
          <a:ext cx="889000" cy="54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90294</xdr:rowOff>
    </xdr:from>
    <xdr:to>
      <xdr:col>72</xdr:col>
      <xdr:colOff>38100</xdr:colOff>
      <xdr:row>38</xdr:row>
      <xdr:rowOff>20444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11571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2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48026</xdr:rowOff>
    </xdr:from>
    <xdr:to>
      <xdr:col>67</xdr:col>
      <xdr:colOff>101600</xdr:colOff>
      <xdr:row>37</xdr:row>
      <xdr:rowOff>149626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140754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48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49489</xdr:rowOff>
    </xdr:from>
    <xdr:to>
      <xdr:col>85</xdr:col>
      <xdr:colOff>177800</xdr:colOff>
      <xdr:row>37</xdr:row>
      <xdr:rowOff>151089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72366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69949</xdr:rowOff>
    </xdr:from>
    <xdr:to>
      <xdr:col>81</xdr:col>
      <xdr:colOff>101600</xdr:colOff>
      <xdr:row>38</xdr:row>
      <xdr:rowOff>99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162676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33728" y="650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64120</xdr:rowOff>
    </xdr:from>
    <xdr:to>
      <xdr:col>76</xdr:col>
      <xdr:colOff>165100</xdr:colOff>
      <xdr:row>36</xdr:row>
      <xdr:rowOff>165720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2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10797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01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146713</xdr:rowOff>
    </xdr:from>
    <xdr:to>
      <xdr:col>72</xdr:col>
      <xdr:colOff>38100</xdr:colOff>
      <xdr:row>35</xdr:row>
      <xdr:rowOff>76863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97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93390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75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116332</xdr:rowOff>
    </xdr:from>
    <xdr:to>
      <xdr:col>67</xdr:col>
      <xdr:colOff>101600</xdr:colOff>
      <xdr:row>32</xdr:row>
      <xdr:rowOff>46482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63009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2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37996</xdr:rowOff>
    </xdr:from>
    <xdr:to>
      <xdr:col>85</xdr:col>
      <xdr:colOff>127000</xdr:colOff>
      <xdr:row>73</xdr:row>
      <xdr:rowOff>94689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553846"/>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29995</xdr:rowOff>
    </xdr:from>
    <xdr:to>
      <xdr:col>81</xdr:col>
      <xdr:colOff>50800</xdr:colOff>
      <xdr:row>73</xdr:row>
      <xdr:rowOff>94689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2545845"/>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157165</xdr:rowOff>
    </xdr:from>
    <xdr:to>
      <xdr:col>76</xdr:col>
      <xdr:colOff>114300</xdr:colOff>
      <xdr:row>73</xdr:row>
      <xdr:rowOff>29995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2501565"/>
          <a:ext cx="889000" cy="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157165</xdr:rowOff>
    </xdr:from>
    <xdr:to>
      <xdr:col>71</xdr:col>
      <xdr:colOff>177800</xdr:colOff>
      <xdr:row>73</xdr:row>
      <xdr:rowOff>30498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2501565"/>
          <a:ext cx="8890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153898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36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33060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158646</xdr:rowOff>
    </xdr:from>
    <xdr:to>
      <xdr:col>85</xdr:col>
      <xdr:colOff>177800</xdr:colOff>
      <xdr:row>73</xdr:row>
      <xdr:rowOff>88796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50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10073</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35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43889</xdr:rowOff>
    </xdr:from>
    <xdr:to>
      <xdr:col>81</xdr:col>
      <xdr:colOff>101600</xdr:colOff>
      <xdr:row>73</xdr:row>
      <xdr:rowOff>145489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5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162016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01411" y="123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150645</xdr:rowOff>
    </xdr:from>
    <xdr:to>
      <xdr:col>76</xdr:col>
      <xdr:colOff>165100</xdr:colOff>
      <xdr:row>73</xdr:row>
      <xdr:rowOff>80795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4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97322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27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106365</xdr:rowOff>
    </xdr:from>
    <xdr:to>
      <xdr:col>72</xdr:col>
      <xdr:colOff>38100</xdr:colOff>
      <xdr:row>73</xdr:row>
      <xdr:rowOff>36515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24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53042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22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151148</xdr:rowOff>
    </xdr:from>
    <xdr:to>
      <xdr:col>67</xdr:col>
      <xdr:colOff>101600</xdr:colOff>
      <xdr:row>73</xdr:row>
      <xdr:rowOff>81298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24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97825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2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積立金グラフ枠">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0" name="積立金最小値テキスト">
          <a:extLst>
            <a:ext uri="{FF2B5EF4-FFF2-40B4-BE49-F238E27FC236}">
              <a16:creationId xmlns:a16="http://schemas.microsoft.com/office/drawing/2014/main" id="{00000000-0008-0000-0600-000094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2" name="積立金最大値テキスト">
          <a:extLst>
            <a:ext uri="{FF2B5EF4-FFF2-40B4-BE49-F238E27FC236}">
              <a16:creationId xmlns:a16="http://schemas.microsoft.com/office/drawing/2014/main" id="{00000000-0008-0000-0600-000096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20096</xdr:rowOff>
    </xdr:from>
    <xdr:to>
      <xdr:col>85</xdr:col>
      <xdr:colOff>127000</xdr:colOff>
      <xdr:row>97</xdr:row>
      <xdr:rowOff>47895</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5481300" y="16479296"/>
          <a:ext cx="838200" cy="19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87180</xdr:rowOff>
    </xdr:from>
    <xdr:ext cx="534377" cy="259045"/>
    <xdr:sp macro="" textlink="">
      <xdr:nvSpPr>
        <xdr:cNvPr id="665" name="積立金平均値テキスト">
          <a:extLst>
            <a:ext uri="{FF2B5EF4-FFF2-40B4-BE49-F238E27FC236}">
              <a16:creationId xmlns:a16="http://schemas.microsoft.com/office/drawing/2014/main" id="{00000000-0008-0000-0600-000099020000}"/>
            </a:ext>
          </a:extLst>
        </xdr:cNvPr>
        <xdr:cNvSpPr txBox="1"/>
      </xdr:nvSpPr>
      <xdr:spPr>
        <a:xfrm>
          <a:off x="16370300" y="1620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141438</xdr:rowOff>
    </xdr:from>
    <xdr:to>
      <xdr:col>81</xdr:col>
      <xdr:colOff>50800</xdr:colOff>
      <xdr:row>96</xdr:row>
      <xdr:rowOff>20096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4592300" y="16257738"/>
          <a:ext cx="889000" cy="22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109800</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52014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155747</xdr:rowOff>
    </xdr:from>
    <xdr:to>
      <xdr:col>76</xdr:col>
      <xdr:colOff>114300</xdr:colOff>
      <xdr:row>94</xdr:row>
      <xdr:rowOff>141438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703300" y="15757697"/>
          <a:ext cx="889000" cy="50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6886</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4325111" y="1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155747</xdr:rowOff>
    </xdr:from>
    <xdr:to>
      <xdr:col>71</xdr:col>
      <xdr:colOff>177800</xdr:colOff>
      <xdr:row>98</xdr:row>
      <xdr:rowOff>31206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2814300" y="15757697"/>
          <a:ext cx="889000" cy="107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144959</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436111" y="160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547111" y="164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168545</xdr:rowOff>
    </xdr:from>
    <xdr:to>
      <xdr:col>85</xdr:col>
      <xdr:colOff>177800</xdr:colOff>
      <xdr:row>97</xdr:row>
      <xdr:rowOff>98695</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6268700" y="166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146972</xdr:rowOff>
    </xdr:from>
    <xdr:ext cx="534377" cy="259045"/>
    <xdr:sp macro="" textlink="">
      <xdr:nvSpPr>
        <xdr:cNvPr id="684" name="積立金該当値テキスト">
          <a:extLst>
            <a:ext uri="{FF2B5EF4-FFF2-40B4-BE49-F238E27FC236}">
              <a16:creationId xmlns:a16="http://schemas.microsoft.com/office/drawing/2014/main" id="{00000000-0008-0000-0600-0000AC020000}"/>
            </a:ext>
          </a:extLst>
        </xdr:cNvPr>
        <xdr:cNvSpPr txBox="1"/>
      </xdr:nvSpPr>
      <xdr:spPr>
        <a:xfrm>
          <a:off x="16370300" y="1660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140746</xdr:rowOff>
    </xdr:from>
    <xdr:to>
      <xdr:col>81</xdr:col>
      <xdr:colOff>101600</xdr:colOff>
      <xdr:row>96</xdr:row>
      <xdr:rowOff>70896</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5430500" y="164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87423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01411" y="1620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90638</xdr:rowOff>
    </xdr:from>
    <xdr:to>
      <xdr:col>76</xdr:col>
      <xdr:colOff>165100</xdr:colOff>
      <xdr:row>95</xdr:row>
      <xdr:rowOff>20788</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4541500" y="162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37315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598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104947</xdr:rowOff>
    </xdr:from>
    <xdr:to>
      <xdr:col>72</xdr:col>
      <xdr:colOff>38100</xdr:colOff>
      <xdr:row>92</xdr:row>
      <xdr:rowOff>35097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3652500" y="157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51624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548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151856</xdr:rowOff>
    </xdr:from>
    <xdr:to>
      <xdr:col>67</xdr:col>
      <xdr:colOff>101600</xdr:colOff>
      <xdr:row>98</xdr:row>
      <xdr:rowOff>82006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2763500" y="167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8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5" name="投資及び出資金最小値テキスト">
          <a:extLst>
            <a:ext uri="{FF2B5EF4-FFF2-40B4-BE49-F238E27FC236}">
              <a16:creationId xmlns:a16="http://schemas.microsoft.com/office/drawing/2014/main" id="{00000000-0008-0000-0600-0000C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17" name="投資及び出資金最大値テキスト">
          <a:extLst>
            <a:ext uri="{FF2B5EF4-FFF2-40B4-BE49-F238E27FC236}">
              <a16:creationId xmlns:a16="http://schemas.microsoft.com/office/drawing/2014/main" id="{00000000-0008-0000-0600-0000CD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33020</xdr:rowOff>
    </xdr:from>
    <xdr:to>
      <xdr:col>116</xdr:col>
      <xdr:colOff>63500</xdr:colOff>
      <xdr:row>36</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1323300" y="6205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170197</xdr:rowOff>
    </xdr:from>
    <xdr:ext cx="313932" cy="259045"/>
    <xdr:sp macro="" textlink="">
      <xdr:nvSpPr>
        <xdr:cNvPr id="720" name="投資及び出資金平均値テキスト">
          <a:extLst>
            <a:ext uri="{FF2B5EF4-FFF2-40B4-BE49-F238E27FC236}">
              <a16:creationId xmlns:a16="http://schemas.microsoft.com/office/drawing/2014/main" id="{00000000-0008-0000-0600-0000D0020000}"/>
            </a:ext>
          </a:extLst>
        </xdr:cNvPr>
        <xdr:cNvSpPr txBox="1"/>
      </xdr:nvSpPr>
      <xdr:spPr>
        <a:xfrm>
          <a:off x="22212300" y="6513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101600</xdr:rowOff>
    </xdr:from>
    <xdr:to>
      <xdr:col>111</xdr:col>
      <xdr:colOff>177800</xdr:colOff>
      <xdr:row>36</xdr:row>
      <xdr:rowOff>154940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0434300" y="6273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154940</xdr:rowOff>
    </xdr:from>
    <xdr:to>
      <xdr:col>107</xdr:col>
      <xdr:colOff>50800</xdr:colOff>
      <xdr:row>37</xdr:row>
      <xdr:rowOff>105410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19545300" y="6327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25417</xdr:rowOff>
    </xdr:from>
    <xdr:ext cx="249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0309650" y="671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105410</xdr:rowOff>
    </xdr:from>
    <xdr:to>
      <xdr:col>102</xdr:col>
      <xdr:colOff>114300</xdr:colOff>
      <xdr:row>38</xdr:row>
      <xdr:rowOff>109220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8656300" y="64490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48277</xdr:rowOff>
    </xdr:from>
    <xdr:ext cx="249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942065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17797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531650" y="670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153670</xdr:rowOff>
    </xdr:from>
    <xdr:to>
      <xdr:col>116</xdr:col>
      <xdr:colOff>114300</xdr:colOff>
      <xdr:row>36</xdr:row>
      <xdr:rowOff>83820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2110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5097</xdr:rowOff>
    </xdr:from>
    <xdr:ext cx="313932" cy="259045"/>
    <xdr:sp macro="" textlink="">
      <xdr:nvSpPr>
        <xdr:cNvPr id="739" name="投資及び出資金該当値テキスト">
          <a:extLst>
            <a:ext uri="{FF2B5EF4-FFF2-40B4-BE49-F238E27FC236}">
              <a16:creationId xmlns:a16="http://schemas.microsoft.com/office/drawing/2014/main" id="{00000000-0008-0000-0600-0000E3020000}"/>
            </a:ext>
          </a:extLst>
        </xdr:cNvPr>
        <xdr:cNvSpPr txBox="1"/>
      </xdr:nvSpPr>
      <xdr:spPr>
        <a:xfrm>
          <a:off x="22212300" y="6005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50800</xdr:rowOff>
    </xdr:from>
    <xdr:to>
      <xdr:col>112</xdr:col>
      <xdr:colOff>38100</xdr:colOff>
      <xdr:row>36</xdr:row>
      <xdr:rowOff>152400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1272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143527</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53633" y="631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104140</xdr:rowOff>
    </xdr:from>
    <xdr:to>
      <xdr:col>107</xdr:col>
      <xdr:colOff>101600</xdr:colOff>
      <xdr:row>37</xdr:row>
      <xdr:rowOff>34290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0383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50817</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77333" y="6051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54610</xdr:rowOff>
    </xdr:from>
    <xdr:to>
      <xdr:col>102</xdr:col>
      <xdr:colOff>165100</xdr:colOff>
      <xdr:row>37</xdr:row>
      <xdr:rowOff>156210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9494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1287</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88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58420</xdr:rowOff>
    </xdr:from>
    <xdr:to>
      <xdr:col>98</xdr:col>
      <xdr:colOff>38100</xdr:colOff>
      <xdr:row>38</xdr:row>
      <xdr:rowOff>160020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8605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5097</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99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33456</xdr:rowOff>
    </xdr:from>
    <xdr:to>
      <xdr:col>116</xdr:col>
      <xdr:colOff>62864</xdr:colOff>
      <xdr:row>58</xdr:row>
      <xdr:rowOff>125847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9291756"/>
          <a:ext cx="1269" cy="77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129674</xdr:rowOff>
    </xdr:from>
    <xdr:ext cx="469744"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07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125847</xdr:rowOff>
    </xdr:from>
    <xdr:to>
      <xdr:col>116</xdr:col>
      <xdr:colOff>152400</xdr:colOff>
      <xdr:row>58</xdr:row>
      <xdr:rowOff>125847</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069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151583</xdr:rowOff>
    </xdr:from>
    <xdr:ext cx="534377"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906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33456</xdr:rowOff>
    </xdr:from>
    <xdr:to>
      <xdr:col>116</xdr:col>
      <xdr:colOff>152400</xdr:colOff>
      <xdr:row>54</xdr:row>
      <xdr:rowOff>33456</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929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159195</xdr:rowOff>
    </xdr:from>
    <xdr:to>
      <xdr:col>116</xdr:col>
      <xdr:colOff>63500</xdr:colOff>
      <xdr:row>54</xdr:row>
      <xdr:rowOff>48754</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1323300" y="9246045"/>
          <a:ext cx="838200" cy="6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147922</xdr:rowOff>
    </xdr:from>
    <xdr:ext cx="534377"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57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169495</xdr:rowOff>
    </xdr:from>
    <xdr:to>
      <xdr:col>116</xdr:col>
      <xdr:colOff>114300</xdr:colOff>
      <xdr:row>56</xdr:row>
      <xdr:rowOff>99645</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2110700" y="959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144300</xdr:rowOff>
    </xdr:from>
    <xdr:to>
      <xdr:col>111</xdr:col>
      <xdr:colOff>177800</xdr:colOff>
      <xdr:row>53</xdr:row>
      <xdr:rowOff>159195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0434300" y="9231150"/>
          <a:ext cx="889000" cy="1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149003</xdr:rowOff>
    </xdr:from>
    <xdr:to>
      <xdr:col>112</xdr:col>
      <xdr:colOff>38100</xdr:colOff>
      <xdr:row>56</xdr:row>
      <xdr:rowOff>79153</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1272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70280</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434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68532</xdr:rowOff>
    </xdr:from>
    <xdr:to>
      <xdr:col>107</xdr:col>
      <xdr:colOff>50800</xdr:colOff>
      <xdr:row>53</xdr:row>
      <xdr:rowOff>144300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545300" y="9155382"/>
          <a:ext cx="889000" cy="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99452</xdr:rowOff>
    </xdr:from>
    <xdr:to>
      <xdr:col>107</xdr:col>
      <xdr:colOff>101600</xdr:colOff>
      <xdr:row>56</xdr:row>
      <xdr:rowOff>29602</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0383500" y="9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20729</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67111" y="962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83931</xdr:rowOff>
    </xdr:from>
    <xdr:to>
      <xdr:col>102</xdr:col>
      <xdr:colOff>114300</xdr:colOff>
      <xdr:row>53</xdr:row>
      <xdr:rowOff>68532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656300" y="8656431"/>
          <a:ext cx="889000" cy="4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93325</xdr:rowOff>
    </xdr:from>
    <xdr:to>
      <xdr:col>102</xdr:col>
      <xdr:colOff>165100</xdr:colOff>
      <xdr:row>56</xdr:row>
      <xdr:rowOff>23475</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9494500" y="952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14602</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278111" y="961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165655</xdr:rowOff>
    </xdr:from>
    <xdr:to>
      <xdr:col>98</xdr:col>
      <xdr:colOff>38100</xdr:colOff>
      <xdr:row>55</xdr:row>
      <xdr:rowOff>95805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8605500" y="942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86932</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389111" y="951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169404</xdr:rowOff>
    </xdr:from>
    <xdr:to>
      <xdr:col>116</xdr:col>
      <xdr:colOff>114300</xdr:colOff>
      <xdr:row>54</xdr:row>
      <xdr:rowOff>99554</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2110700" y="92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107133</xdr:rowOff>
    </xdr:from>
    <xdr:ext cx="534377"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919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108395</xdr:rowOff>
    </xdr:from>
    <xdr:to>
      <xdr:col>112</xdr:col>
      <xdr:colOff>38100</xdr:colOff>
      <xdr:row>54</xdr:row>
      <xdr:rowOff>38545</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1272500" y="91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55072</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43411" y="897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93500</xdr:rowOff>
    </xdr:from>
    <xdr:to>
      <xdr:col>107</xdr:col>
      <xdr:colOff>101600</xdr:colOff>
      <xdr:row>54</xdr:row>
      <xdr:rowOff>23650</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0383500" y="918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40177</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895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17732</xdr:rowOff>
    </xdr:from>
    <xdr:to>
      <xdr:col>102</xdr:col>
      <xdr:colOff>165100</xdr:colOff>
      <xdr:row>53</xdr:row>
      <xdr:rowOff>119332</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9494500" y="910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51</xdr:row>
      <xdr:rowOff>135859</xdr:rowOff>
    </xdr:from>
    <xdr:ext cx="59901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245795" y="887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33131</xdr:rowOff>
    </xdr:from>
    <xdr:to>
      <xdr:col>98</xdr:col>
      <xdr:colOff>38100</xdr:colOff>
      <xdr:row>50</xdr:row>
      <xdr:rowOff>134731</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8605500" y="86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48</xdr:row>
      <xdr:rowOff>151258</xdr:rowOff>
    </xdr:from>
    <xdr:ext cx="59901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356795" y="83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0" name="繰出金グラフ枠">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22" name="繰出金最小値テキスト">
          <a:extLst>
            <a:ext uri="{FF2B5EF4-FFF2-40B4-BE49-F238E27FC236}">
              <a16:creationId xmlns:a16="http://schemas.microsoft.com/office/drawing/2014/main" id="{00000000-0008-0000-0600-000036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24" name="繰出金最大値テキスト">
          <a:extLst>
            <a:ext uri="{FF2B5EF4-FFF2-40B4-BE49-F238E27FC236}">
              <a16:creationId xmlns:a16="http://schemas.microsoft.com/office/drawing/2014/main" id="{00000000-0008-0000-0600-000038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103581</xdr:rowOff>
    </xdr:from>
    <xdr:to>
      <xdr:col>116</xdr:col>
      <xdr:colOff>63500</xdr:colOff>
      <xdr:row>78</xdr:row>
      <xdr:rowOff>105411</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1323300" y="13476681"/>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57828</xdr:rowOff>
    </xdr:from>
    <xdr:ext cx="469744" cy="259045"/>
    <xdr:sp macro="" textlink="">
      <xdr:nvSpPr>
        <xdr:cNvPr id="827" name="繰出金平均値テキスト">
          <a:extLst>
            <a:ext uri="{FF2B5EF4-FFF2-40B4-BE49-F238E27FC236}">
              <a16:creationId xmlns:a16="http://schemas.microsoft.com/office/drawing/2014/main" id="{00000000-0008-0000-0600-00003B030000}"/>
            </a:ext>
          </a:extLst>
        </xdr:cNvPr>
        <xdr:cNvSpPr txBox="1"/>
      </xdr:nvSpPr>
      <xdr:spPr>
        <a:xfrm>
          <a:off x="22212300" y="1291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105411</xdr:rowOff>
    </xdr:from>
    <xdr:to>
      <xdr:col>111</xdr:col>
      <xdr:colOff>177800</xdr:colOff>
      <xdr:row>78</xdr:row>
      <xdr:rowOff>105868</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0434300" y="1347851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35120</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75728" y="127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105868</xdr:rowOff>
    </xdr:from>
    <xdr:to>
      <xdr:col>107</xdr:col>
      <xdr:colOff>50800</xdr:colOff>
      <xdr:row>78</xdr:row>
      <xdr:rowOff>131927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19545300" y="13478968"/>
          <a:ext cx="889000" cy="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153078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104953</xdr:rowOff>
    </xdr:from>
    <xdr:to>
      <xdr:col>102</xdr:col>
      <xdr:colOff>114300</xdr:colOff>
      <xdr:row>78</xdr:row>
      <xdr:rowOff>131927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656300" y="13478053"/>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159935</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28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150334</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52781</xdr:rowOff>
    </xdr:from>
    <xdr:to>
      <xdr:col>116</xdr:col>
      <xdr:colOff>114300</xdr:colOff>
      <xdr:row>78</xdr:row>
      <xdr:rowOff>154381</xdr:rowOff>
    </xdr:to>
    <xdr:sp macro="" textlink="">
      <xdr:nvSpPr>
        <xdr:cNvPr id="845" name="楕円 844">
          <a:extLst>
            <a:ext uri="{FF2B5EF4-FFF2-40B4-BE49-F238E27FC236}">
              <a16:creationId xmlns:a16="http://schemas.microsoft.com/office/drawing/2014/main" id="{00000000-0008-0000-0600-00004D030000}"/>
            </a:ext>
          </a:extLst>
        </xdr:cNvPr>
        <xdr:cNvSpPr/>
      </xdr:nvSpPr>
      <xdr:spPr>
        <a:xfrm>
          <a:off x="22110700" y="134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139158</xdr:rowOff>
    </xdr:from>
    <xdr:ext cx="469744" cy="259045"/>
    <xdr:sp macro="" textlink="">
      <xdr:nvSpPr>
        <xdr:cNvPr id="846" name="繰出金該当値テキスト">
          <a:extLst>
            <a:ext uri="{FF2B5EF4-FFF2-40B4-BE49-F238E27FC236}">
              <a16:creationId xmlns:a16="http://schemas.microsoft.com/office/drawing/2014/main" id="{00000000-0008-0000-0600-00004E030000}"/>
            </a:ext>
          </a:extLst>
        </xdr:cNvPr>
        <xdr:cNvSpPr txBox="1"/>
      </xdr:nvSpPr>
      <xdr:spPr>
        <a:xfrm>
          <a:off x="22212300" y="133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54611</xdr:rowOff>
    </xdr:from>
    <xdr:to>
      <xdr:col>112</xdr:col>
      <xdr:colOff>38100</xdr:colOff>
      <xdr:row>78</xdr:row>
      <xdr:rowOff>156211</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21272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147338</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75728"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55068</xdr:rowOff>
    </xdr:from>
    <xdr:to>
      <xdr:col>107</xdr:col>
      <xdr:colOff>101600</xdr:colOff>
      <xdr:row>78</xdr:row>
      <xdr:rowOff>156668</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0383500" y="134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147795</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99428" y="1352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81127</xdr:rowOff>
    </xdr:from>
    <xdr:to>
      <xdr:col>102</xdr:col>
      <xdr:colOff>165100</xdr:colOff>
      <xdr:row>79</xdr:row>
      <xdr:rowOff>11277</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19494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2404</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10428" y="135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54153</xdr:rowOff>
    </xdr:from>
    <xdr:to>
      <xdr:col>98</xdr:col>
      <xdr:colOff>38100</xdr:colOff>
      <xdr:row>78</xdr:row>
      <xdr:rowOff>155753</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18605500" y="134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146880</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21428" y="1351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7" name="前年度繰上充用金グラフ枠">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9" name="前年度繰上充用金最小値テキスト">
          <a:extLst>
            <a:ext uri="{FF2B5EF4-FFF2-40B4-BE49-F238E27FC236}">
              <a16:creationId xmlns:a16="http://schemas.microsoft.com/office/drawing/2014/main" id="{00000000-0008-0000-0600-00006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1" name="前年度繰上充用金最大値テキスト">
          <a:extLst>
            <a:ext uri="{FF2B5EF4-FFF2-40B4-BE49-F238E27FC236}">
              <a16:creationId xmlns:a16="http://schemas.microsoft.com/office/drawing/2014/main" id="{00000000-0008-0000-0600-00006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4" name="前年度繰上充用金平均値テキスト">
          <a:extLst>
            <a:ext uri="{FF2B5EF4-FFF2-40B4-BE49-F238E27FC236}">
              <a16:creationId xmlns:a16="http://schemas.microsoft.com/office/drawing/2014/main" id="{00000000-0008-0000-0600-00006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3" name="前年度繰上充用金該当値テキスト">
          <a:extLst>
            <a:ext uri="{FF2B5EF4-FFF2-40B4-BE49-F238E27FC236}">
              <a16:creationId xmlns:a16="http://schemas.microsoft.com/office/drawing/2014/main" id="{00000000-0008-0000-0600-00007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656,891</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150,060</a:t>
          </a:r>
          <a:r>
            <a:rPr kumimoji="1" lang="ja-JP" altLang="en-US" sz="1100">
              <a:latin typeface="ＭＳ Ｐゴシック" panose="020B0600070205080204" pitchFamily="50" charset="-128"/>
              <a:ea typeface="ＭＳ Ｐゴシック" panose="020B0600070205080204" pitchFamily="50" charset="-128"/>
            </a:rPr>
            <a:t>円となっている。令和６年度は、人事委員会勧告に基づく大幅な給与の増額改定（月例給</a:t>
          </a:r>
          <a:r>
            <a:rPr kumimoji="1" lang="en-US" altLang="ja-JP" sz="1100">
              <a:latin typeface="ＭＳ Ｐゴシック" panose="020B0600070205080204" pitchFamily="50" charset="-128"/>
              <a:ea typeface="ＭＳ Ｐゴシック" panose="020B0600070205080204" pitchFamily="50" charset="-128"/>
            </a:rPr>
            <a:t>3.11</a:t>
          </a:r>
          <a:r>
            <a:rPr kumimoji="1" lang="ja-JP" altLang="en-US" sz="1100">
              <a:latin typeface="ＭＳ Ｐゴシック" panose="020B0600070205080204" pitchFamily="50" charset="-128"/>
              <a:ea typeface="ＭＳ Ｐゴシック" panose="020B0600070205080204" pitchFamily="50" charset="-128"/>
            </a:rPr>
            <a:t>％、ボーナス</a:t>
          </a:r>
          <a:r>
            <a:rPr kumimoji="1" lang="en-US" altLang="ja-JP" sz="1100">
              <a:latin typeface="ＭＳ Ｐゴシック" panose="020B0600070205080204" pitchFamily="50" charset="-128"/>
              <a:ea typeface="ＭＳ Ｐゴシック" panose="020B0600070205080204" pitchFamily="50" charset="-128"/>
            </a:rPr>
            <a:t>0.10</a:t>
          </a:r>
          <a:r>
            <a:rPr kumimoji="1" lang="ja-JP" altLang="en-US" sz="1100">
              <a:latin typeface="ＭＳ Ｐゴシック" panose="020B0600070205080204" pitchFamily="50" charset="-128"/>
              <a:ea typeface="ＭＳ Ｐゴシック" panose="020B0600070205080204" pitchFamily="50" charset="-128"/>
            </a:rPr>
            <a:t>月）により、人件費総額は上昇したところ。今後も、査定昇給制度の活用や適切な昇任管理の実施により、引き続き適切な人件費の維持に努める。</a:t>
          </a:r>
        </a:p>
        <a:p>
          <a:r>
            <a:rPr kumimoji="1" lang="ja-JP" altLang="en-US" sz="1100">
              <a:latin typeface="ＭＳ Ｐゴシック" panose="020B0600070205080204" pitchFamily="50" charset="-128"/>
              <a:ea typeface="ＭＳ Ｐゴシック" panose="020B0600070205080204" pitchFamily="50" charset="-128"/>
            </a:rPr>
            <a:t>　また、補助費は、新型コロナウイルス感染症や物価高対策等への対応に伴い令和２年度以降、歳出に占める割合が高かったが、令和５年度に新型コロナウイルス感染症の感染症法上の位置付けが５類となったこと等により、歳出総額は減少しているところ。（</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年度決算では人口の減少割合のほうが大きいため住民一人当たり補助費は増。）</a:t>
          </a:r>
        </a:p>
        <a:p>
          <a:r>
            <a:rPr kumimoji="1" lang="ja-JP" altLang="en-US" sz="1100">
              <a:latin typeface="ＭＳ Ｐゴシック" panose="020B0600070205080204" pitchFamily="50" charset="-128"/>
              <a:ea typeface="ＭＳ Ｐゴシック" panose="020B0600070205080204" pitchFamily="50" charset="-128"/>
            </a:rPr>
            <a:t>　維持補修費は、住民一人当たり</a:t>
          </a:r>
          <a:r>
            <a:rPr kumimoji="1" lang="en-US" altLang="ja-JP" sz="1100">
              <a:latin typeface="ＭＳ Ｐゴシック" panose="020B0600070205080204" pitchFamily="50" charset="-128"/>
              <a:ea typeface="ＭＳ Ｐゴシック" panose="020B0600070205080204" pitchFamily="50" charset="-128"/>
            </a:rPr>
            <a:t>14,270</a:t>
          </a:r>
          <a:r>
            <a:rPr kumimoji="1" lang="ja-JP" altLang="en-US" sz="1100">
              <a:latin typeface="ＭＳ Ｐゴシック" panose="020B0600070205080204" pitchFamily="50" charset="-128"/>
              <a:ea typeface="ＭＳ Ｐゴシック" panose="020B0600070205080204" pitchFamily="50" charset="-128"/>
            </a:rPr>
            <a:t>円となっており、グループ内平均値を大きく上回っている。これは、本県特有の事情として、広大な県土面積を有し除雪箇所が多いため、除雪に係る経費が多額となっているためである。</a:t>
          </a:r>
        </a:p>
        <a:p>
          <a:r>
            <a:rPr kumimoji="1" lang="ja-JP" altLang="en-US" sz="1100">
              <a:latin typeface="ＭＳ Ｐゴシック" panose="020B0600070205080204" pitchFamily="50" charset="-128"/>
              <a:ea typeface="ＭＳ Ｐゴシック" panose="020B0600070205080204" pitchFamily="50" charset="-128"/>
            </a:rPr>
            <a:t>　なお、東日本大震災津波等の災害からの復旧・復興事業の進捗により、主要構成項目の投資的経費のうち普通建設事業費はグループ内平均値を下回り、うち災害復旧</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事業費</a:t>
          </a:r>
          <a:r>
            <a:rPr kumimoji="1" lang="ja-JP" altLang="en-US" sz="1100">
              <a:latin typeface="ＭＳ Ｐゴシック" panose="020B0600070205080204" pitchFamily="50" charset="-128"/>
              <a:ea typeface="ＭＳ Ｐゴシック" panose="020B0600070205080204" pitchFamily="50" charset="-128"/>
            </a:rPr>
            <a:t>はグループ内平均値と同水準となった。今後も「いわて県民計画</a:t>
          </a:r>
          <a:r>
            <a:rPr kumimoji="1" lang="en-US" altLang="ja-JP" sz="1100">
              <a:latin typeface="ＭＳ Ｐゴシック" panose="020B0600070205080204" pitchFamily="50" charset="-128"/>
              <a:ea typeface="ＭＳ Ｐゴシック" panose="020B0600070205080204" pitchFamily="50" charset="-128"/>
            </a:rPr>
            <a:t>(2019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2028)</a:t>
          </a:r>
          <a:r>
            <a:rPr kumimoji="1" lang="ja-JP" altLang="en-US" sz="1100">
              <a:latin typeface="ＭＳ Ｐゴシック" panose="020B0600070205080204" pitchFamily="50" charset="-128"/>
              <a:ea typeface="ＭＳ Ｐゴシック" panose="020B0600070205080204" pitchFamily="50" charset="-128"/>
            </a:rPr>
            <a:t>」第２期アクションプラン（行政経営プラン）に基づき、国の動向等も踏まえ、長寿命化対策の推進などにより公共事業を効果的に進める。また、公共事業以外の大規模施設整備についても、長寿命化対策を進めながら適切な整備を行うなど、歳出水準の適正化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1,153,900
1,142,737
15,275.05
804,926,643
757,986,980
12,149,525
394,089,258
1,235,759,560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39116</xdr:rowOff>
    </xdr:from>
    <xdr:to>
      <xdr:col>24</xdr:col>
      <xdr:colOff>63500</xdr:colOff>
      <xdr:row>34</xdr:row>
      <xdr:rowOff>18542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9696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18542</xdr:rowOff>
    </xdr:from>
    <xdr:to>
      <xdr:col>19</xdr:col>
      <xdr:colOff>177800</xdr:colOff>
      <xdr:row>34</xdr:row>
      <xdr:rowOff>137414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4784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82550</xdr:rowOff>
    </xdr:from>
    <xdr:to>
      <xdr:col>15</xdr:col>
      <xdr:colOff>50800</xdr:colOff>
      <xdr:row>34</xdr:row>
      <xdr:rowOff>137414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1185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82550</xdr:rowOff>
    </xdr:from>
    <xdr:to>
      <xdr:col>10</xdr:col>
      <xdr:colOff>114300</xdr:colOff>
      <xdr:row>34</xdr:row>
      <xdr:rowOff>109982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118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159766</xdr:rowOff>
    </xdr:from>
    <xdr:to>
      <xdr:col>24</xdr:col>
      <xdr:colOff>114300</xdr:colOff>
      <xdr:row>33</xdr:row>
      <xdr:rowOff>89916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4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11193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139192</xdr:rowOff>
    </xdr:from>
    <xdr:to>
      <xdr:col>20</xdr:col>
      <xdr:colOff>38100</xdr:colOff>
      <xdr:row>34</xdr:row>
      <xdr:rowOff>69342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32</xdr:row>
      <xdr:rowOff>85869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5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86614</xdr:rowOff>
    </xdr:from>
    <xdr:to>
      <xdr:col>15</xdr:col>
      <xdr:colOff>101600</xdr:colOff>
      <xdr:row>35</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33291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31750</xdr:rowOff>
    </xdr:from>
    <xdr:to>
      <xdr:col>10</xdr:col>
      <xdr:colOff>165100</xdr:colOff>
      <xdr:row>34</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59182</xdr:rowOff>
    </xdr:from>
    <xdr:to>
      <xdr:col>6</xdr:col>
      <xdr:colOff>38100</xdr:colOff>
      <xdr:row>34</xdr:row>
      <xdr:rowOff>160782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131340</xdr:rowOff>
    </xdr:from>
    <xdr:to>
      <xdr:col>24</xdr:col>
      <xdr:colOff>63500</xdr:colOff>
      <xdr:row>57</xdr:row>
      <xdr:rowOff>157237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03990"/>
          <a:ext cx="8382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152892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11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110929</xdr:rowOff>
    </xdr:from>
    <xdr:to>
      <xdr:col>19</xdr:col>
      <xdr:colOff>177800</xdr:colOff>
      <xdr:row>57</xdr:row>
      <xdr:rowOff>131340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12129"/>
          <a:ext cx="889000" cy="1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18040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4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16093</xdr:rowOff>
    </xdr:from>
    <xdr:to>
      <xdr:col>15</xdr:col>
      <xdr:colOff>50800</xdr:colOff>
      <xdr:row>56</xdr:row>
      <xdr:rowOff>110929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274393"/>
          <a:ext cx="889000" cy="43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118501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16093</xdr:rowOff>
    </xdr:from>
    <xdr:to>
      <xdr:col>10</xdr:col>
      <xdr:colOff>114300</xdr:colOff>
      <xdr:row>59</xdr:row>
      <xdr:rowOff>3356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274393"/>
          <a:ext cx="889000" cy="8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106437</xdr:rowOff>
    </xdr:from>
    <xdr:to>
      <xdr:col>24</xdr:col>
      <xdr:colOff>114300</xdr:colOff>
      <xdr:row>58</xdr:row>
      <xdr:rowOff>36587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84864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80540</xdr:rowOff>
    </xdr:from>
    <xdr:to>
      <xdr:col>20</xdr:col>
      <xdr:colOff>38100</xdr:colOff>
      <xdr:row>58</xdr:row>
      <xdr:rowOff>10690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5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1817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94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60129</xdr:rowOff>
    </xdr:from>
    <xdr:to>
      <xdr:col>15</xdr:col>
      <xdr:colOff>101600</xdr:colOff>
      <xdr:row>56</xdr:row>
      <xdr:rowOff>161729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6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4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136743</xdr:rowOff>
    </xdr:from>
    <xdr:to>
      <xdr:col>10</xdr:col>
      <xdr:colOff>165100</xdr:colOff>
      <xdr:row>54</xdr:row>
      <xdr:rowOff>66893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83420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9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124006</xdr:rowOff>
    </xdr:from>
    <xdr:to>
      <xdr:col>6</xdr:col>
      <xdr:colOff>38100</xdr:colOff>
      <xdr:row>59</xdr:row>
      <xdr:rowOff>54156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6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45283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66167</xdr:rowOff>
    </xdr:from>
    <xdr:to>
      <xdr:col>24</xdr:col>
      <xdr:colOff>63500</xdr:colOff>
      <xdr:row>78</xdr:row>
      <xdr:rowOff>70205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67817"/>
          <a:ext cx="838200" cy="1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61409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05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68681</xdr:rowOff>
    </xdr:from>
    <xdr:to>
      <xdr:col>19</xdr:col>
      <xdr:colOff>177800</xdr:colOff>
      <xdr:row>78</xdr:row>
      <xdr:rowOff>70205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270331"/>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70781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68681</xdr:rowOff>
    </xdr:from>
    <xdr:to>
      <xdr:col>15</xdr:col>
      <xdr:colOff>50800</xdr:colOff>
      <xdr:row>78</xdr:row>
      <xdr:rowOff>75006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270331"/>
          <a:ext cx="889000" cy="17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155211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117983</xdr:rowOff>
    </xdr:from>
    <xdr:to>
      <xdr:col>10</xdr:col>
      <xdr:colOff>114300</xdr:colOff>
      <xdr:row>78</xdr:row>
      <xdr:rowOff>75006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319633"/>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164888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129760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15367</xdr:rowOff>
    </xdr:from>
    <xdr:to>
      <xdr:col>24</xdr:col>
      <xdr:colOff>114300</xdr:colOff>
      <xdr:row>77</xdr:row>
      <xdr:rowOff>116967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101744</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3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19405</xdr:rowOff>
    </xdr:from>
    <xdr:to>
      <xdr:col>20</xdr:col>
      <xdr:colOff>38100</xdr:colOff>
      <xdr:row>78</xdr:row>
      <xdr:rowOff>121005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3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112132</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4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17881</xdr:rowOff>
    </xdr:from>
    <xdr:to>
      <xdr:col>15</xdr:col>
      <xdr:colOff>101600</xdr:colOff>
      <xdr:row>77</xdr:row>
      <xdr:rowOff>119481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110608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3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24206</xdr:rowOff>
    </xdr:from>
    <xdr:to>
      <xdr:col>10</xdr:col>
      <xdr:colOff>165100</xdr:colOff>
      <xdr:row>78</xdr:row>
      <xdr:rowOff>125806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116933</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49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67183</xdr:rowOff>
    </xdr:from>
    <xdr:to>
      <xdr:col>6</xdr:col>
      <xdr:colOff>38100</xdr:colOff>
      <xdr:row>77</xdr:row>
      <xdr:rowOff>168783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159910</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36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133071</xdr:rowOff>
    </xdr:from>
    <xdr:to>
      <xdr:col>24</xdr:col>
      <xdr:colOff>62865</xdr:colOff>
      <xdr:row>98</xdr:row>
      <xdr:rowOff>109125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906471"/>
          <a:ext cx="1270" cy="100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112952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1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109125</xdr:rowOff>
    </xdr:from>
    <xdr:to>
      <xdr:col>24</xdr:col>
      <xdr:colOff>152400</xdr:colOff>
      <xdr:row>98</xdr:row>
      <xdr:rowOff>109125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79748</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68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133071</xdr:rowOff>
    </xdr:from>
    <xdr:to>
      <xdr:col>24</xdr:col>
      <xdr:colOff>152400</xdr:colOff>
      <xdr:row>92</xdr:row>
      <xdr:rowOff>133071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90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124613</xdr:rowOff>
    </xdr:from>
    <xdr:to>
      <xdr:col>24</xdr:col>
      <xdr:colOff>63500</xdr:colOff>
      <xdr:row>92</xdr:row>
      <xdr:rowOff>133071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5898013"/>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69414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8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90987</xdr:rowOff>
    </xdr:from>
    <xdr:to>
      <xdr:col>24</xdr:col>
      <xdr:colOff>114300</xdr:colOff>
      <xdr:row>97</xdr:row>
      <xdr:rowOff>21137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81235</xdr:rowOff>
    </xdr:from>
    <xdr:to>
      <xdr:col>19</xdr:col>
      <xdr:colOff>177800</xdr:colOff>
      <xdr:row>92</xdr:row>
      <xdr:rowOff>124613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511735"/>
          <a:ext cx="889000" cy="38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20520</xdr:rowOff>
    </xdr:from>
    <xdr:to>
      <xdr:col>20</xdr:col>
      <xdr:colOff>38100</xdr:colOff>
      <xdr:row>96</xdr:row>
      <xdr:rowOff>122120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113247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657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81235</xdr:rowOff>
    </xdr:from>
    <xdr:to>
      <xdr:col>15</xdr:col>
      <xdr:colOff>50800</xdr:colOff>
      <xdr:row>90</xdr:row>
      <xdr:rowOff>162103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511735"/>
          <a:ext cx="889000" cy="8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25749</xdr:rowOff>
    </xdr:from>
    <xdr:to>
      <xdr:col>15</xdr:col>
      <xdr:colOff>101600</xdr:colOff>
      <xdr:row>92</xdr:row>
      <xdr:rowOff>127349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7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118476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8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162103</xdr:rowOff>
    </xdr:from>
    <xdr:to>
      <xdr:col>10</xdr:col>
      <xdr:colOff>114300</xdr:colOff>
      <xdr:row>91</xdr:row>
      <xdr:rowOff>119926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592603"/>
          <a:ext cx="889000" cy="1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20262</xdr:rowOff>
    </xdr:from>
    <xdr:to>
      <xdr:col>10</xdr:col>
      <xdr:colOff>165100</xdr:colOff>
      <xdr:row>93</xdr:row>
      <xdr:rowOff>121862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9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112989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113788</xdr:rowOff>
    </xdr:from>
    <xdr:to>
      <xdr:col>6</xdr:col>
      <xdr:colOff>38100</xdr:colOff>
      <xdr:row>95</xdr:row>
      <xdr:rowOff>43938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23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35065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82271</xdr:rowOff>
    </xdr:from>
    <xdr:to>
      <xdr:col>24</xdr:col>
      <xdr:colOff>114300</xdr:colOff>
      <xdr:row>93</xdr:row>
      <xdr:rowOff>12421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58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35298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80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73813</xdr:rowOff>
    </xdr:from>
    <xdr:to>
      <xdr:col>20</xdr:col>
      <xdr:colOff>38100</xdr:colOff>
      <xdr:row>93</xdr:row>
      <xdr:rowOff>3963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584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20490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562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30435</xdr:rowOff>
    </xdr:from>
    <xdr:to>
      <xdr:col>15</xdr:col>
      <xdr:colOff>101600</xdr:colOff>
      <xdr:row>90</xdr:row>
      <xdr:rowOff>132035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4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148562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2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111303</xdr:rowOff>
    </xdr:from>
    <xdr:to>
      <xdr:col>10</xdr:col>
      <xdr:colOff>165100</xdr:colOff>
      <xdr:row>91</xdr:row>
      <xdr:rowOff>41453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54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57980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3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69126</xdr:rowOff>
    </xdr:from>
    <xdr:to>
      <xdr:col>6</xdr:col>
      <xdr:colOff>38100</xdr:colOff>
      <xdr:row>91</xdr:row>
      <xdr:rowOff>170726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6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15803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44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101219</xdr:rowOff>
    </xdr:from>
    <xdr:to>
      <xdr:col>55</xdr:col>
      <xdr:colOff>0</xdr:colOff>
      <xdr:row>36</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930519"/>
          <a:ext cx="838200" cy="39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144289</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153797</xdr:rowOff>
    </xdr:from>
    <xdr:to>
      <xdr:col>50</xdr:col>
      <xdr:colOff>114300</xdr:colOff>
      <xdr:row>36</xdr:row>
      <xdr:rowOff>165989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2599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145051</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3917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121793</xdr:rowOff>
    </xdr:from>
    <xdr:to>
      <xdr:col>45</xdr:col>
      <xdr:colOff>177800</xdr:colOff>
      <xdr:row>36</xdr:row>
      <xdr:rowOff>165989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29399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652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99695</xdr:rowOff>
    </xdr:from>
    <xdr:to>
      <xdr:col>41</xdr:col>
      <xdr:colOff>50800</xdr:colOff>
      <xdr:row>36</xdr:row>
      <xdr:rowOff>121793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27189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124858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80662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50419</xdr:rowOff>
    </xdr:from>
    <xdr:to>
      <xdr:col>55</xdr:col>
      <xdr:colOff>50800</xdr:colOff>
      <xdr:row>34</xdr:row>
      <xdr:rowOff>152019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73296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3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102997</xdr:rowOff>
    </xdr:from>
    <xdr:to>
      <xdr:col>50</xdr:col>
      <xdr:colOff>165100</xdr:colOff>
      <xdr:row>37</xdr:row>
      <xdr:rowOff>33147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49674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91728" y="605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115189</xdr:rowOff>
    </xdr:from>
    <xdr:to>
      <xdr:col>46</xdr:col>
      <xdr:colOff>38100</xdr:colOff>
      <xdr:row>37</xdr:row>
      <xdr:rowOff>45339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61866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06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70993</xdr:rowOff>
    </xdr:from>
    <xdr:to>
      <xdr:col>41</xdr:col>
      <xdr:colOff>101600</xdr:colOff>
      <xdr:row>37</xdr:row>
      <xdr:rowOff>1143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17670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48895</xdr:rowOff>
    </xdr:from>
    <xdr:to>
      <xdr:col>36</xdr:col>
      <xdr:colOff>165100</xdr:colOff>
      <xdr:row>36</xdr:row>
      <xdr:rowOff>150495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167022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99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96821</xdr:rowOff>
    </xdr:from>
    <xdr:to>
      <xdr:col>55</xdr:col>
      <xdr:colOff>0</xdr:colOff>
      <xdr:row>55</xdr:row>
      <xdr:rowOff>35687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55121"/>
          <a:ext cx="838200" cy="1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35687</xdr:rowOff>
    </xdr:from>
    <xdr:to>
      <xdr:col>50</xdr:col>
      <xdr:colOff>114300</xdr:colOff>
      <xdr:row>55</xdr:row>
      <xdr:rowOff>136238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65437"/>
          <a:ext cx="889000" cy="10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61160</xdr:rowOff>
    </xdr:from>
    <xdr:to>
      <xdr:col>45</xdr:col>
      <xdr:colOff>177800</xdr:colOff>
      <xdr:row>55</xdr:row>
      <xdr:rowOff>136238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19460"/>
          <a:ext cx="889000" cy="24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61160</xdr:rowOff>
    </xdr:from>
    <xdr:to>
      <xdr:col>41</xdr:col>
      <xdr:colOff>50800</xdr:colOff>
      <xdr:row>54</xdr:row>
      <xdr:rowOff>84379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19460"/>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67915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46021</xdr:rowOff>
    </xdr:from>
    <xdr:to>
      <xdr:col>55</xdr:col>
      <xdr:colOff>50800</xdr:colOff>
      <xdr:row>54</xdr:row>
      <xdr:rowOff>147621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0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68898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5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156337</xdr:rowOff>
    </xdr:from>
    <xdr:to>
      <xdr:col>50</xdr:col>
      <xdr:colOff>165100</xdr:colOff>
      <xdr:row>55</xdr:row>
      <xdr:rowOff>86487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103014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1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85438</xdr:rowOff>
    </xdr:from>
    <xdr:to>
      <xdr:col>46</xdr:col>
      <xdr:colOff>38100</xdr:colOff>
      <xdr:row>56</xdr:row>
      <xdr:rowOff>15588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32115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2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10360</xdr:rowOff>
    </xdr:from>
    <xdr:to>
      <xdr:col>41</xdr:col>
      <xdr:colOff>101600</xdr:colOff>
      <xdr:row>54</xdr:row>
      <xdr:rowOff>111960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128487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4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33579</xdr:rowOff>
    </xdr:from>
    <xdr:to>
      <xdr:col>36</xdr:col>
      <xdr:colOff>165100</xdr:colOff>
      <xdr:row>54</xdr:row>
      <xdr:rowOff>135179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9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151706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6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28154</xdr:rowOff>
    </xdr:from>
    <xdr:to>
      <xdr:col>54</xdr:col>
      <xdr:colOff>189865</xdr:colOff>
      <xdr:row>78</xdr:row>
      <xdr:rowOff>168112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715454"/>
          <a:ext cx="1270" cy="82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168112</xdr:rowOff>
    </xdr:from>
    <xdr:to>
      <xdr:col>55</xdr:col>
      <xdr:colOff>88900</xdr:colOff>
      <xdr:row>78</xdr:row>
      <xdr:rowOff>168112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4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146281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4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28154</xdr:rowOff>
    </xdr:from>
    <xdr:to>
      <xdr:col>55</xdr:col>
      <xdr:colOff>88900</xdr:colOff>
      <xdr:row>74</xdr:row>
      <xdr:rowOff>28154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71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73591</xdr:rowOff>
    </xdr:from>
    <xdr:to>
      <xdr:col>55</xdr:col>
      <xdr:colOff>0</xdr:colOff>
      <xdr:row>74</xdr:row>
      <xdr:rowOff>82224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589441"/>
          <a:ext cx="838200" cy="18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127122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8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148695</xdr:rowOff>
    </xdr:from>
    <xdr:to>
      <xdr:col>55</xdr:col>
      <xdr:colOff>50800</xdr:colOff>
      <xdr:row>76</xdr:row>
      <xdr:rowOff>78845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0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19456</xdr:rowOff>
    </xdr:from>
    <xdr:to>
      <xdr:col>50</xdr:col>
      <xdr:colOff>114300</xdr:colOff>
      <xdr:row>73</xdr:row>
      <xdr:rowOff>73591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535306"/>
          <a:ext cx="889000" cy="5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39130</xdr:rowOff>
    </xdr:from>
    <xdr:to>
      <xdr:col>50</xdr:col>
      <xdr:colOff>165100</xdr:colOff>
      <xdr:row>75</xdr:row>
      <xdr:rowOff>140730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131858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9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106411</xdr:rowOff>
    </xdr:from>
    <xdr:to>
      <xdr:col>45</xdr:col>
      <xdr:colOff>177800</xdr:colOff>
      <xdr:row>73</xdr:row>
      <xdr:rowOff>19456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450811"/>
          <a:ext cx="889000" cy="8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45052</xdr:rowOff>
    </xdr:from>
    <xdr:to>
      <xdr:col>46</xdr:col>
      <xdr:colOff>38100</xdr:colOff>
      <xdr:row>74</xdr:row>
      <xdr:rowOff>146652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73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137779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8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96255</xdr:rowOff>
    </xdr:from>
    <xdr:to>
      <xdr:col>41</xdr:col>
      <xdr:colOff>50800</xdr:colOff>
      <xdr:row>72</xdr:row>
      <xdr:rowOff>106411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1926305"/>
          <a:ext cx="889000" cy="5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139627</xdr:rowOff>
    </xdr:from>
    <xdr:to>
      <xdr:col>41</xdr:col>
      <xdr:colOff>101600</xdr:colOff>
      <xdr:row>74</xdr:row>
      <xdr:rowOff>69777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6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60904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7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29540</xdr:rowOff>
    </xdr:from>
    <xdr:to>
      <xdr:col>36</xdr:col>
      <xdr:colOff>165100</xdr:colOff>
      <xdr:row>74</xdr:row>
      <xdr:rowOff>131140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7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122267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31424</xdr:rowOff>
    </xdr:from>
    <xdr:to>
      <xdr:col>55</xdr:col>
      <xdr:colOff>50800</xdr:colOff>
      <xdr:row>74</xdr:row>
      <xdr:rowOff>133024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7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117801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63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22791</xdr:rowOff>
    </xdr:from>
    <xdr:to>
      <xdr:col>50</xdr:col>
      <xdr:colOff>165100</xdr:colOff>
      <xdr:row>73</xdr:row>
      <xdr:rowOff>124391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53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140918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231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140106</xdr:rowOff>
    </xdr:from>
    <xdr:to>
      <xdr:col>46</xdr:col>
      <xdr:colOff>38100</xdr:colOff>
      <xdr:row>73</xdr:row>
      <xdr:rowOff>70256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48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86783</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50795" y="1225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55611</xdr:rowOff>
    </xdr:from>
    <xdr:to>
      <xdr:col>41</xdr:col>
      <xdr:colOff>101600</xdr:colOff>
      <xdr:row>72</xdr:row>
      <xdr:rowOff>157211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40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2288</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61795" y="1217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45455</xdr:rowOff>
    </xdr:from>
    <xdr:to>
      <xdr:col>36</xdr:col>
      <xdr:colOff>165100</xdr:colOff>
      <xdr:row>69</xdr:row>
      <xdr:rowOff>147055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187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67</xdr:row>
      <xdr:rowOff>163582</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672795" y="1165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18980</xdr:rowOff>
    </xdr:from>
    <xdr:to>
      <xdr:col>55</xdr:col>
      <xdr:colOff>0</xdr:colOff>
      <xdr:row>98</xdr:row>
      <xdr:rowOff>107162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21080"/>
          <a:ext cx="838200" cy="8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61086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141224</xdr:rowOff>
    </xdr:from>
    <xdr:to>
      <xdr:col>50</xdr:col>
      <xdr:colOff>114300</xdr:colOff>
      <xdr:row>98</xdr:row>
      <xdr:rowOff>107162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71874"/>
          <a:ext cx="8890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33901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59411" y="163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156026</xdr:rowOff>
    </xdr:from>
    <xdr:to>
      <xdr:col>45</xdr:col>
      <xdr:colOff>177800</xdr:colOff>
      <xdr:row>97</xdr:row>
      <xdr:rowOff>141224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72326"/>
          <a:ext cx="889000" cy="49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62513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153245</xdr:rowOff>
    </xdr:from>
    <xdr:to>
      <xdr:col>41</xdr:col>
      <xdr:colOff>50800</xdr:colOff>
      <xdr:row>94</xdr:row>
      <xdr:rowOff>156026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755195"/>
          <a:ext cx="889000" cy="51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139630</xdr:rowOff>
    </xdr:from>
    <xdr:to>
      <xdr:col>55</xdr:col>
      <xdr:colOff>50800</xdr:colOff>
      <xdr:row>98</xdr:row>
      <xdr:rowOff>69780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118057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4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56362</xdr:rowOff>
    </xdr:from>
    <xdr:to>
      <xdr:col>50</xdr:col>
      <xdr:colOff>165100</xdr:colOff>
      <xdr:row>98</xdr:row>
      <xdr:rowOff>157962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149089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59411" y="169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90424</xdr:rowOff>
    </xdr:from>
    <xdr:to>
      <xdr:col>46</xdr:col>
      <xdr:colOff>38100</xdr:colOff>
      <xdr:row>98</xdr:row>
      <xdr:rowOff>20574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105226</xdr:rowOff>
    </xdr:from>
    <xdr:to>
      <xdr:col>41</xdr:col>
      <xdr:colOff>101600</xdr:colOff>
      <xdr:row>95</xdr:row>
      <xdr:rowOff>35376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51903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102445</xdr:rowOff>
    </xdr:from>
    <xdr:to>
      <xdr:col>36</xdr:col>
      <xdr:colOff>165100</xdr:colOff>
      <xdr:row>92</xdr:row>
      <xdr:rowOff>32595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7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49122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47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167259</xdr:rowOff>
    </xdr:from>
    <xdr:to>
      <xdr:col>85</xdr:col>
      <xdr:colOff>126364</xdr:colOff>
      <xdr:row>36</xdr:row>
      <xdr:rowOff>165735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39309"/>
          <a:ext cx="1269" cy="1198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169562</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3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165735</xdr:rowOff>
    </xdr:from>
    <xdr:to>
      <xdr:col>86</xdr:col>
      <xdr:colOff>25400</xdr:colOff>
      <xdr:row>36</xdr:row>
      <xdr:rowOff>165735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3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113936</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167259</xdr:rowOff>
    </xdr:from>
    <xdr:to>
      <xdr:col>86</xdr:col>
      <xdr:colOff>25400</xdr:colOff>
      <xdr:row>29</xdr:row>
      <xdr:rowOff>167259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3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8763</xdr:rowOff>
    </xdr:from>
    <xdr:to>
      <xdr:col>85</xdr:col>
      <xdr:colOff>127000</xdr:colOff>
      <xdr:row>37</xdr:row>
      <xdr:rowOff>124587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80963"/>
          <a:ext cx="838200" cy="28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42689</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570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19812</xdr:rowOff>
    </xdr:from>
    <xdr:to>
      <xdr:col>85</xdr:col>
      <xdr:colOff>177800</xdr:colOff>
      <xdr:row>34</xdr:row>
      <xdr:rowOff>121412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584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124587</xdr:rowOff>
    </xdr:from>
    <xdr:to>
      <xdr:col>81</xdr:col>
      <xdr:colOff>50800</xdr:colOff>
      <xdr:row>37</xdr:row>
      <xdr:rowOff>147193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68237"/>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77851</xdr:rowOff>
    </xdr:from>
    <xdr:to>
      <xdr:col>81</xdr:col>
      <xdr:colOff>101600</xdr:colOff>
      <xdr:row>36</xdr:row>
      <xdr:rowOff>8001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24528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5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144780</xdr:rowOff>
    </xdr:from>
    <xdr:to>
      <xdr:col>76</xdr:col>
      <xdr:colOff>114300</xdr:colOff>
      <xdr:row>37</xdr:row>
      <xdr:rowOff>147193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16980"/>
          <a:ext cx="889000" cy="17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116586</xdr:rowOff>
    </xdr:from>
    <xdr:to>
      <xdr:col>76</xdr:col>
      <xdr:colOff>165100</xdr:colOff>
      <xdr:row>36</xdr:row>
      <xdr:rowOff>46736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11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63263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144780</xdr:rowOff>
    </xdr:from>
    <xdr:to>
      <xdr:col>71</xdr:col>
      <xdr:colOff>177800</xdr:colOff>
      <xdr:row>38</xdr:row>
      <xdr:rowOff>1397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16980"/>
          <a:ext cx="889000" cy="19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138938</xdr:rowOff>
    </xdr:from>
    <xdr:to>
      <xdr:col>72</xdr:col>
      <xdr:colOff>38100</xdr:colOff>
      <xdr:row>36</xdr:row>
      <xdr:rowOff>69088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85615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163957</xdr:rowOff>
    </xdr:from>
    <xdr:to>
      <xdr:col>67</xdr:col>
      <xdr:colOff>101600</xdr:colOff>
      <xdr:row>36</xdr:row>
      <xdr:rowOff>94107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110634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9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129413</xdr:rowOff>
    </xdr:from>
    <xdr:to>
      <xdr:col>85</xdr:col>
      <xdr:colOff>177800</xdr:colOff>
      <xdr:row>36</xdr:row>
      <xdr:rowOff>59563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107840</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61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73787</xdr:rowOff>
    </xdr:from>
    <xdr:to>
      <xdr:col>81</xdr:col>
      <xdr:colOff>101600</xdr:colOff>
      <xdr:row>38</xdr:row>
      <xdr:rowOff>3937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166514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65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96393</xdr:rowOff>
    </xdr:from>
    <xdr:to>
      <xdr:col>76</xdr:col>
      <xdr:colOff>165100</xdr:colOff>
      <xdr:row>38</xdr:row>
      <xdr:rowOff>26543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17670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93980</xdr:rowOff>
    </xdr:from>
    <xdr:to>
      <xdr:col>72</xdr:col>
      <xdr:colOff>38100</xdr:colOff>
      <xdr:row>37</xdr:row>
      <xdr:rowOff>24130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3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122047</xdr:rowOff>
    </xdr:from>
    <xdr:to>
      <xdr:col>67</xdr:col>
      <xdr:colOff>101600</xdr:colOff>
      <xdr:row>38</xdr:row>
      <xdr:rowOff>52197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43324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101829</xdr:rowOff>
    </xdr:from>
    <xdr:to>
      <xdr:col>85</xdr:col>
      <xdr:colOff>127000</xdr:colOff>
      <xdr:row>55</xdr:row>
      <xdr:rowOff>156616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8845779"/>
          <a:ext cx="838200" cy="74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91863</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00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127965</xdr:rowOff>
    </xdr:from>
    <xdr:to>
      <xdr:col>81</xdr:col>
      <xdr:colOff>50800</xdr:colOff>
      <xdr:row>55</xdr:row>
      <xdr:rowOff>156616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043365"/>
          <a:ext cx="889000" cy="54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32046</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69095" y="9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83083</xdr:rowOff>
    </xdr:from>
    <xdr:to>
      <xdr:col>76</xdr:col>
      <xdr:colOff>114300</xdr:colOff>
      <xdr:row>52</xdr:row>
      <xdr:rowOff>127965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8827033"/>
          <a:ext cx="889000" cy="2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150233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83083</xdr:rowOff>
    </xdr:from>
    <xdr:to>
      <xdr:col>71</xdr:col>
      <xdr:colOff>177800</xdr:colOff>
      <xdr:row>52</xdr:row>
      <xdr:rowOff>93218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8827033"/>
          <a:ext cx="889000" cy="18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3700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3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101084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53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51029</xdr:rowOff>
    </xdr:from>
    <xdr:to>
      <xdr:col>85</xdr:col>
      <xdr:colOff>177800</xdr:colOff>
      <xdr:row>51</xdr:row>
      <xdr:rowOff>152629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87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73906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64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105816</xdr:rowOff>
    </xdr:from>
    <xdr:to>
      <xdr:col>81</xdr:col>
      <xdr:colOff>101600</xdr:colOff>
      <xdr:row>56</xdr:row>
      <xdr:rowOff>35966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52493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69095" y="931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77165</xdr:rowOff>
    </xdr:from>
    <xdr:to>
      <xdr:col>76</xdr:col>
      <xdr:colOff>165100</xdr:colOff>
      <xdr:row>53</xdr:row>
      <xdr:rowOff>7315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899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23842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87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32283</xdr:rowOff>
    </xdr:from>
    <xdr:to>
      <xdr:col>72</xdr:col>
      <xdr:colOff>38100</xdr:colOff>
      <xdr:row>51</xdr:row>
      <xdr:rowOff>133883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877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150410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855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42418</xdr:rowOff>
    </xdr:from>
    <xdr:to>
      <xdr:col>67</xdr:col>
      <xdr:colOff>101600</xdr:colOff>
      <xdr:row>52</xdr:row>
      <xdr:rowOff>144018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895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160545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873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97980</xdr:rowOff>
    </xdr:from>
    <xdr:to>
      <xdr:col>85</xdr:col>
      <xdr:colOff>126364</xdr:colOff>
      <xdr:row>78</xdr:row>
      <xdr:rowOff>115080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3128180"/>
          <a:ext cx="1269" cy="36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118907</xdr:rowOff>
    </xdr:from>
    <xdr:ext cx="469744"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115080</xdr:rowOff>
    </xdr:from>
    <xdr:to>
      <xdr:col>86</xdr:col>
      <xdr:colOff>25400</xdr:colOff>
      <xdr:row>78</xdr:row>
      <xdr:rowOff>115080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48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44658</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90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97980</xdr:rowOff>
    </xdr:from>
    <xdr:to>
      <xdr:col>86</xdr:col>
      <xdr:colOff>25400</xdr:colOff>
      <xdr:row>76</xdr:row>
      <xdr:rowOff>97980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12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100290</xdr:rowOff>
    </xdr:from>
    <xdr:to>
      <xdr:col>85</xdr:col>
      <xdr:colOff>127000</xdr:colOff>
      <xdr:row>77</xdr:row>
      <xdr:rowOff>120749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01940"/>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51325</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5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72898</xdr:rowOff>
    </xdr:from>
    <xdr:to>
      <xdr:col>85</xdr:col>
      <xdr:colOff>177800</xdr:colOff>
      <xdr:row>78</xdr:row>
      <xdr:rowOff>3048</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114920</xdr:rowOff>
    </xdr:from>
    <xdr:to>
      <xdr:col>81</xdr:col>
      <xdr:colOff>50800</xdr:colOff>
      <xdr:row>77</xdr:row>
      <xdr:rowOff>120749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145120"/>
          <a:ext cx="889000" cy="1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55685</xdr:rowOff>
    </xdr:from>
    <xdr:to>
      <xdr:col>81</xdr:col>
      <xdr:colOff>101600</xdr:colOff>
      <xdr:row>77</xdr:row>
      <xdr:rowOff>157285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2362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03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26063</xdr:rowOff>
    </xdr:from>
    <xdr:to>
      <xdr:col>76</xdr:col>
      <xdr:colOff>114300</xdr:colOff>
      <xdr:row>76</xdr:row>
      <xdr:rowOff>114920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884813"/>
          <a:ext cx="889000" cy="26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73423</xdr:rowOff>
    </xdr:from>
    <xdr:to>
      <xdr:col>76</xdr:col>
      <xdr:colOff>165100</xdr:colOff>
      <xdr:row>78</xdr:row>
      <xdr:rowOff>3573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166150</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3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167132</xdr:rowOff>
    </xdr:from>
    <xdr:to>
      <xdr:col>71</xdr:col>
      <xdr:colOff>177800</xdr:colOff>
      <xdr:row>75</xdr:row>
      <xdr:rowOff>26063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2340082"/>
          <a:ext cx="889000" cy="54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90272</xdr:rowOff>
    </xdr:from>
    <xdr:to>
      <xdr:col>72</xdr:col>
      <xdr:colOff>38100</xdr:colOff>
      <xdr:row>78</xdr:row>
      <xdr:rowOff>20422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11549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48027</xdr:rowOff>
    </xdr:from>
    <xdr:to>
      <xdr:col>67</xdr:col>
      <xdr:colOff>101600</xdr:colOff>
      <xdr:row>77</xdr:row>
      <xdr:rowOff>149627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2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140754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34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49490</xdr:rowOff>
    </xdr:from>
    <xdr:to>
      <xdr:col>85</xdr:col>
      <xdr:colOff>177800</xdr:colOff>
      <xdr:row>77</xdr:row>
      <xdr:rowOff>151090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72367</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0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69949</xdr:rowOff>
    </xdr:from>
    <xdr:to>
      <xdr:col>81</xdr:col>
      <xdr:colOff>101600</xdr:colOff>
      <xdr:row>78</xdr:row>
      <xdr:rowOff>99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162676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3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64120</xdr:rowOff>
    </xdr:from>
    <xdr:to>
      <xdr:col>76</xdr:col>
      <xdr:colOff>165100</xdr:colOff>
      <xdr:row>76</xdr:row>
      <xdr:rowOff>165720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0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10797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8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146713</xdr:rowOff>
    </xdr:from>
    <xdr:to>
      <xdr:col>72</xdr:col>
      <xdr:colOff>38100</xdr:colOff>
      <xdr:row>75</xdr:row>
      <xdr:rowOff>76863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83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93390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260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116332</xdr:rowOff>
    </xdr:from>
    <xdr:to>
      <xdr:col>67</xdr:col>
      <xdr:colOff>101600</xdr:colOff>
      <xdr:row>72</xdr:row>
      <xdr:rowOff>46482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28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63009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206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36509</xdr:rowOff>
    </xdr:from>
    <xdr:to>
      <xdr:col>85</xdr:col>
      <xdr:colOff>127000</xdr:colOff>
      <xdr:row>93</xdr:row>
      <xdr:rowOff>93455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81359"/>
          <a:ext cx="838200" cy="5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29057</xdr:rowOff>
    </xdr:from>
    <xdr:to>
      <xdr:col>81</xdr:col>
      <xdr:colOff>50800</xdr:colOff>
      <xdr:row>93</xdr:row>
      <xdr:rowOff>93455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973907"/>
          <a:ext cx="889000" cy="6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156639</xdr:rowOff>
    </xdr:from>
    <xdr:to>
      <xdr:col>76</xdr:col>
      <xdr:colOff>114300</xdr:colOff>
      <xdr:row>93</xdr:row>
      <xdr:rowOff>29057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5930039"/>
          <a:ext cx="889000" cy="4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156639</xdr:rowOff>
    </xdr:from>
    <xdr:to>
      <xdr:col>71</xdr:col>
      <xdr:colOff>177800</xdr:colOff>
      <xdr:row>93</xdr:row>
      <xdr:rowOff>29674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930039"/>
          <a:ext cx="889000" cy="4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151612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30979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157159</xdr:rowOff>
    </xdr:from>
    <xdr:to>
      <xdr:col>85</xdr:col>
      <xdr:colOff>177800</xdr:colOff>
      <xdr:row>93</xdr:row>
      <xdr:rowOff>87309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9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8586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42655</xdr:rowOff>
    </xdr:from>
    <xdr:to>
      <xdr:col>81</xdr:col>
      <xdr:colOff>101600</xdr:colOff>
      <xdr:row>93</xdr:row>
      <xdr:rowOff>144255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8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160782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76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149707</xdr:rowOff>
    </xdr:from>
    <xdr:to>
      <xdr:col>76</xdr:col>
      <xdr:colOff>165100</xdr:colOff>
      <xdr:row>93</xdr:row>
      <xdr:rowOff>79857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92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96384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69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105839</xdr:rowOff>
    </xdr:from>
    <xdr:to>
      <xdr:col>72</xdr:col>
      <xdr:colOff>38100</xdr:colOff>
      <xdr:row>93</xdr:row>
      <xdr:rowOff>35989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8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52516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6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150324</xdr:rowOff>
    </xdr:from>
    <xdr:to>
      <xdr:col>67</xdr:col>
      <xdr:colOff>101600</xdr:colOff>
      <xdr:row>93</xdr:row>
      <xdr:rowOff>80474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92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97001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69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170180</xdr:rowOff>
    </xdr:from>
    <xdr:to>
      <xdr:col>116</xdr:col>
      <xdr:colOff>63500</xdr:colOff>
      <xdr:row>39</xdr:row>
      <xdr:rowOff>13970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1323300" y="6685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170180</xdr:rowOff>
    </xdr:from>
    <xdr:to>
      <xdr:col>111</xdr:col>
      <xdr:colOff>177800</xdr:colOff>
      <xdr:row>39</xdr:row>
      <xdr:rowOff>13970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8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170180</xdr:rowOff>
    </xdr:from>
    <xdr:to>
      <xdr:col>107</xdr:col>
      <xdr:colOff>50800</xdr:colOff>
      <xdr:row>38</xdr:row>
      <xdr:rowOff>170180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85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48260</xdr:rowOff>
    </xdr:from>
    <xdr:to>
      <xdr:col>102</xdr:col>
      <xdr:colOff>114300</xdr:colOff>
      <xdr:row>38</xdr:row>
      <xdr:rowOff>170180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63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158767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67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119380</xdr:rowOff>
    </xdr:from>
    <xdr:to>
      <xdr:col>116</xdr:col>
      <xdr:colOff>114300</xdr:colOff>
      <xdr:row>39</xdr:row>
      <xdr:rowOff>49530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34307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9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134620</xdr:rowOff>
    </xdr:from>
    <xdr:to>
      <xdr:col>112</xdr:col>
      <xdr:colOff>38100</xdr:colOff>
      <xdr:row>39</xdr:row>
      <xdr:rowOff>64770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55897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742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119380</xdr:rowOff>
    </xdr:from>
    <xdr:to>
      <xdr:col>107</xdr:col>
      <xdr:colOff>101600</xdr:colOff>
      <xdr:row>39</xdr:row>
      <xdr:rowOff>49530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40657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27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119380</xdr:rowOff>
    </xdr:from>
    <xdr:to>
      <xdr:col>102</xdr:col>
      <xdr:colOff>165100</xdr:colOff>
      <xdr:row>39</xdr:row>
      <xdr:rowOff>49530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40657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27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115587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287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目的別の歳出で最も構成比が高いのは教育費（</a:t>
          </a:r>
          <a:r>
            <a:rPr kumimoji="1" lang="en-US" altLang="ja-JP" sz="1100">
              <a:latin typeface="ＭＳ Ｐゴシック" panose="020B0600070205080204" pitchFamily="50" charset="-128"/>
              <a:ea typeface="ＭＳ Ｐゴシック" panose="020B0600070205080204" pitchFamily="50" charset="-128"/>
            </a:rPr>
            <a:t>18.6</a:t>
          </a:r>
          <a:r>
            <a:rPr kumimoji="1" lang="ja-JP" altLang="en-US" sz="1100">
              <a:latin typeface="ＭＳ Ｐゴシック" panose="020B0600070205080204" pitchFamily="50" charset="-128"/>
              <a:ea typeface="ＭＳ Ｐゴシック" panose="020B0600070205080204" pitchFamily="50" charset="-128"/>
            </a:rPr>
            <a:t>％）であり、次いで民生費（</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％）、公債費（</a:t>
          </a:r>
          <a:r>
            <a:rPr kumimoji="1" lang="en-US" altLang="ja-JP" sz="1100">
              <a:latin typeface="ＭＳ Ｐゴシック" panose="020B0600070205080204" pitchFamily="50" charset="-128"/>
              <a:ea typeface="ＭＳ Ｐゴシック" panose="020B0600070205080204" pitchFamily="50" charset="-128"/>
            </a:rPr>
            <a:t>12.5</a:t>
          </a:r>
          <a:r>
            <a:rPr kumimoji="1" lang="ja-JP" altLang="en-US" sz="1100">
              <a:latin typeface="ＭＳ Ｐゴシック" panose="020B0600070205080204" pitchFamily="50" charset="-128"/>
              <a:ea typeface="ＭＳ Ｐゴシック" panose="020B0600070205080204" pitchFamily="50" charset="-128"/>
            </a:rPr>
            <a:t>％）の順となっている。　</a:t>
          </a:r>
        </a:p>
        <a:p>
          <a:r>
            <a:rPr kumimoji="1" lang="ja-JP" altLang="en-US" sz="1100">
              <a:latin typeface="ＭＳ Ｐゴシック" panose="020B0600070205080204" pitchFamily="50" charset="-128"/>
              <a:ea typeface="ＭＳ Ｐゴシック" panose="020B0600070205080204" pitchFamily="50" charset="-128"/>
            </a:rPr>
            <a:t>　教育費は、住民一人当たり</a:t>
          </a:r>
          <a:r>
            <a:rPr kumimoji="1" lang="en-US" altLang="ja-JP" sz="1100">
              <a:latin typeface="ＭＳ Ｐゴシック" panose="020B0600070205080204" pitchFamily="50" charset="-128"/>
              <a:ea typeface="ＭＳ Ｐゴシック" panose="020B0600070205080204" pitchFamily="50" charset="-128"/>
            </a:rPr>
            <a:t>122,247</a:t>
          </a:r>
          <a:r>
            <a:rPr kumimoji="1" lang="ja-JP" altLang="en-US" sz="1100">
              <a:latin typeface="ＭＳ Ｐゴシック" panose="020B0600070205080204" pitchFamily="50" charset="-128"/>
              <a:ea typeface="ＭＳ Ｐゴシック" panose="020B0600070205080204" pitchFamily="50" charset="-128"/>
            </a:rPr>
            <a:t>円となっており、グループ内平均値に比べて高くなっているが、これは県立大学を設置していることや、小規模な学校が多いことが要因であると考えられる。令和６年度決算では、退職手当の増等に伴い、前年度比</a:t>
          </a:r>
          <a:r>
            <a:rPr kumimoji="1" lang="en-US" altLang="ja-JP" sz="1100">
              <a:latin typeface="ＭＳ Ｐゴシック" panose="020B0600070205080204" pitchFamily="50" charset="-128"/>
              <a:ea typeface="ＭＳ Ｐゴシック" panose="020B0600070205080204" pitchFamily="50" charset="-128"/>
            </a:rPr>
            <a:t>9,719</a:t>
          </a:r>
          <a:r>
            <a:rPr kumimoji="1" lang="ja-JP" altLang="en-US" sz="1100">
              <a:latin typeface="ＭＳ Ｐゴシック" panose="020B0600070205080204" pitchFamily="50" charset="-128"/>
              <a:ea typeface="ＭＳ Ｐゴシック" panose="020B0600070205080204" pitchFamily="50" charset="-128"/>
            </a:rPr>
            <a:t>円の増（</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民生費は、住民一人当たり</a:t>
          </a:r>
          <a:r>
            <a:rPr kumimoji="1" lang="en-US" altLang="ja-JP" sz="1100">
              <a:latin typeface="ＭＳ Ｐゴシック" panose="020B0600070205080204" pitchFamily="50" charset="-128"/>
              <a:ea typeface="ＭＳ Ｐゴシック" panose="020B0600070205080204" pitchFamily="50" charset="-128"/>
            </a:rPr>
            <a:t>84,215</a:t>
          </a:r>
          <a:r>
            <a:rPr kumimoji="1" lang="ja-JP" altLang="en-US" sz="1100">
              <a:latin typeface="ＭＳ Ｐゴシック" panose="020B0600070205080204" pitchFamily="50" charset="-128"/>
              <a:ea typeface="ＭＳ Ｐゴシック" panose="020B0600070205080204" pitchFamily="50" charset="-128"/>
            </a:rPr>
            <a:t>円となっており、グループ内平均値に比べ低くなっているが、これは、後期高齢者医療給付費負担金が他県と比較して低額となっているためと考えられる。</a:t>
          </a:r>
        </a:p>
        <a:p>
          <a:r>
            <a:rPr kumimoji="1" lang="ja-JP" altLang="en-US" sz="1100">
              <a:latin typeface="ＭＳ Ｐゴシック" panose="020B0600070205080204" pitchFamily="50" charset="-128"/>
              <a:ea typeface="ＭＳ Ｐゴシック" panose="020B0600070205080204" pitchFamily="50" charset="-128"/>
            </a:rPr>
            <a:t>　公債費は、住民一人当たり</a:t>
          </a:r>
          <a:r>
            <a:rPr kumimoji="1" lang="en-US" altLang="ja-JP" sz="1100">
              <a:latin typeface="ＭＳ Ｐゴシック" panose="020B0600070205080204" pitchFamily="50" charset="-128"/>
              <a:ea typeface="ＭＳ Ｐゴシック" panose="020B0600070205080204" pitchFamily="50" charset="-128"/>
            </a:rPr>
            <a:t>82,014</a:t>
          </a:r>
          <a:r>
            <a:rPr kumimoji="1" lang="ja-JP" altLang="en-US" sz="1100">
              <a:latin typeface="ＭＳ Ｐゴシック" panose="020B0600070205080204" pitchFamily="50" charset="-128"/>
              <a:ea typeface="ＭＳ Ｐゴシック" panose="020B0600070205080204" pitchFamily="50" charset="-128"/>
            </a:rPr>
            <a:t>円となっており、グループ内平均値に比べて高くなっているが、これは、国の経済対策に呼応して建設地方債・財源対策債を多額に発行し、公共施設の整備に積極的に取り組んできたことが要因である。平成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年度に策定した公債費負担適正化計画に基づき、県債発行額を維持・抑制してきたことにより、公債費は、平成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年度をピークに低下していたものの、平成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年度台風第</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号や令和元年度台風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号等に係る災害対応事業のほか、国の防災・減災、国土強靱化対策などの経済対策に呼応した事業の実施等により</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年度より増加に転じたため、対前年度比</a:t>
          </a:r>
          <a:r>
            <a:rPr kumimoji="1" lang="en-US" altLang="ja-JP" sz="1100">
              <a:latin typeface="ＭＳ Ｐゴシック" panose="020B0600070205080204" pitchFamily="50" charset="-128"/>
              <a:ea typeface="ＭＳ Ｐゴシック" panose="020B0600070205080204" pitchFamily="50" charset="-128"/>
            </a:rPr>
            <a:t>2,491</a:t>
          </a:r>
          <a:r>
            <a:rPr kumimoji="1" lang="ja-JP" altLang="en-US" sz="1100">
              <a:latin typeface="ＭＳ Ｐゴシック" panose="020B0600070205080204" pitchFamily="50" charset="-128"/>
              <a:ea typeface="ＭＳ Ｐゴシック" panose="020B0600070205080204" pitchFamily="50" charset="-128"/>
            </a:rPr>
            <a:t>円の増（</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％）となった。　</a:t>
          </a:r>
        </a:p>
        <a:p>
          <a:r>
            <a:rPr kumimoji="1" lang="ja-JP" altLang="en-US" sz="1100">
              <a:latin typeface="ＭＳ Ｐゴシック" panose="020B0600070205080204" pitchFamily="50" charset="-128"/>
              <a:ea typeface="ＭＳ Ｐゴシック" panose="020B0600070205080204" pitchFamily="50" charset="-128"/>
            </a:rPr>
            <a:t>　また、災害復旧費は、住民一人当たり</a:t>
          </a:r>
          <a:r>
            <a:rPr kumimoji="1" lang="en-US" altLang="ja-JP" sz="1100">
              <a:latin typeface="ＭＳ Ｐゴシック" panose="020B0600070205080204" pitchFamily="50" charset="-128"/>
              <a:ea typeface="ＭＳ Ｐゴシック" panose="020B0600070205080204" pitchFamily="50" charset="-128"/>
            </a:rPr>
            <a:t>9,224</a:t>
          </a:r>
          <a:r>
            <a:rPr kumimoji="1" lang="ja-JP" altLang="en-US" sz="1100">
              <a:latin typeface="ＭＳ Ｐゴシック" panose="020B0600070205080204" pitchFamily="50" charset="-128"/>
              <a:ea typeface="ＭＳ Ｐゴシック" panose="020B0600070205080204" pitchFamily="50" charset="-128"/>
            </a:rPr>
            <a:t>円となっており、</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までは東日本大震災津波等の災害からの復旧・復興事業によりグループ内平均値に比べて高くなっていたが、東日本大震災津波等の災害からの復旧・復興事業の進捗により、令和５年度からグループ内平均値と同水準となっ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年度決算では、河川等災害復旧事業費の増等により、前年度比</a:t>
          </a:r>
          <a:r>
            <a:rPr kumimoji="1" lang="en-US" altLang="ja-JP" sz="1100">
              <a:latin typeface="ＭＳ Ｐゴシック" panose="020B0600070205080204" pitchFamily="50" charset="-128"/>
              <a:ea typeface="ＭＳ Ｐゴシック" panose="020B0600070205080204" pitchFamily="50" charset="-128"/>
            </a:rPr>
            <a:t>895</a:t>
          </a:r>
          <a:r>
            <a:rPr kumimoji="1" lang="ja-JP" altLang="en-US" sz="1100">
              <a:latin typeface="ＭＳ Ｐゴシック" panose="020B0600070205080204" pitchFamily="50" charset="-128"/>
              <a:ea typeface="ＭＳ Ｐゴシック" panose="020B0600070205080204" pitchFamily="50" charset="-128"/>
            </a:rPr>
            <a:t>円の増（</a:t>
          </a:r>
          <a:r>
            <a:rPr kumimoji="1" lang="en-US" altLang="ja-JP" sz="1100">
              <a:latin typeface="ＭＳ Ｐゴシック" panose="020B0600070205080204" pitchFamily="50" charset="-128"/>
              <a:ea typeface="ＭＳ Ｐゴシック" panose="020B0600070205080204" pitchFamily="50" charset="-128"/>
            </a:rPr>
            <a:t>10.7</a:t>
          </a:r>
          <a:r>
            <a:rPr kumimoji="1" lang="ja-JP" altLang="en-US" sz="11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財政調整基金残高の標準財政規模比は、前年度と比較して、▲</a:t>
          </a:r>
          <a:r>
            <a:rPr kumimoji="1" lang="en-US" altLang="ja-JP" sz="1000">
              <a:latin typeface="ＭＳ ゴシック" pitchFamily="49" charset="-128"/>
              <a:ea typeface="ＭＳ ゴシック" pitchFamily="49" charset="-128"/>
            </a:rPr>
            <a:t>0.07</a:t>
          </a:r>
          <a:r>
            <a:rPr kumimoji="1" lang="ja-JP" altLang="en-US" sz="1000">
              <a:latin typeface="ＭＳ ゴシック" pitchFamily="49" charset="-128"/>
              <a:ea typeface="ＭＳ ゴシック" pitchFamily="49" charset="-128"/>
            </a:rPr>
            <a:t>ポイントとほぼ横ばいとなっているが、これは、収支均衡予算の実現に向け、令和５年度当初予算編成から収支ギャップの目標を定めて取り組んでいるところであり、令和６年度は令和５年度決算における実質収支に係る法定積立約</a:t>
          </a:r>
          <a:r>
            <a:rPr kumimoji="1" lang="en-US" altLang="ja-JP" sz="1000">
              <a:latin typeface="ＭＳ ゴシック" pitchFamily="49" charset="-128"/>
              <a:ea typeface="ＭＳ ゴシック" pitchFamily="49" charset="-128"/>
            </a:rPr>
            <a:t>98</a:t>
          </a:r>
          <a:r>
            <a:rPr kumimoji="1" lang="ja-JP" altLang="en-US" sz="1000">
              <a:latin typeface="ＭＳ ゴシック" pitchFamily="49" charset="-128"/>
              <a:ea typeface="ＭＳ ゴシック" pitchFamily="49" charset="-128"/>
            </a:rPr>
            <a:t>億円などを行った一方で約</a:t>
          </a:r>
          <a:r>
            <a:rPr kumimoji="1" lang="en-US" altLang="ja-JP" sz="1000">
              <a:latin typeface="ＭＳ ゴシック" pitchFamily="49" charset="-128"/>
              <a:ea typeface="ＭＳ ゴシック" pitchFamily="49" charset="-128"/>
            </a:rPr>
            <a:t>98</a:t>
          </a:r>
          <a:r>
            <a:rPr kumimoji="1" lang="ja-JP" altLang="en-US" sz="1000">
              <a:latin typeface="ＭＳ ゴシック" pitchFamily="49" charset="-128"/>
              <a:ea typeface="ＭＳ ゴシック" pitchFamily="49" charset="-128"/>
            </a:rPr>
            <a:t>億円の取崩しを行ったこと等によるものである。</a:t>
          </a:r>
        </a:p>
        <a:p>
          <a:r>
            <a:rPr kumimoji="1" lang="ja-JP" altLang="en-US" sz="1000">
              <a:latin typeface="ＭＳ ゴシック" pitchFamily="49" charset="-128"/>
              <a:ea typeface="ＭＳ ゴシック" pitchFamily="49" charset="-128"/>
            </a:rPr>
            <a:t>　実質収支額は、令和２年度以降においては、新型コロナウイルス感染症対応事業の不用残が生じている影響により大きくなっていたが、令和６年度は、コロナ包括支援交付金等の国庫返還</a:t>
          </a:r>
          <a:r>
            <a:rPr kumimoji="1" lang="en-US" altLang="ja-JP" sz="1000">
              <a:latin typeface="ＭＳ ゴシック" pitchFamily="49" charset="-128"/>
              <a:ea typeface="ＭＳ ゴシック" pitchFamily="49" charset="-128"/>
            </a:rPr>
            <a:t>68</a:t>
          </a:r>
          <a:r>
            <a:rPr kumimoji="1" lang="ja-JP" altLang="en-US" sz="1000">
              <a:latin typeface="ＭＳ ゴシック" pitchFamily="49" charset="-128"/>
              <a:ea typeface="ＭＳ ゴシック" pitchFamily="49" charset="-128"/>
            </a:rPr>
            <a:t>億円などの影響により、前年度と比較し、</a:t>
          </a:r>
          <a:r>
            <a:rPr kumimoji="1" lang="en-US" altLang="ja-JP" sz="1000">
              <a:latin typeface="ＭＳ ゴシック" pitchFamily="49" charset="-128"/>
              <a:ea typeface="ＭＳ ゴシック" pitchFamily="49" charset="-128"/>
            </a:rPr>
            <a:t>73</a:t>
          </a:r>
          <a:r>
            <a:rPr kumimoji="1" lang="ja-JP" altLang="en-US" sz="1000">
              <a:latin typeface="ＭＳ ゴシック" pitchFamily="49" charset="-128"/>
              <a:ea typeface="ＭＳ ゴシック" pitchFamily="49" charset="-128"/>
            </a:rPr>
            <a:t>億円の減となっている。</a:t>
          </a:r>
        </a:p>
        <a:p>
          <a:r>
            <a:rPr kumimoji="1" lang="ja-JP" altLang="en-US" sz="1000">
              <a:latin typeface="ＭＳ ゴシック" pitchFamily="49" charset="-128"/>
              <a:ea typeface="ＭＳ ゴシック" pitchFamily="49" charset="-128"/>
            </a:rPr>
            <a:t> 実質単年度収支は、上記のとおり実質収支額が減少したこと等により、前年度と比較し減少した。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岩手県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いずれの会計も実質赤字又は資金不足を生じていない。</a:t>
          </a:r>
        </a:p>
        <a:p>
          <a:r>
            <a:rPr kumimoji="1" lang="ja-JP" altLang="en-US" sz="1400">
              <a:latin typeface="ＭＳ ゴシック" pitchFamily="49" charset="-128"/>
              <a:ea typeface="ＭＳ ゴシック" pitchFamily="49" charset="-128"/>
            </a:rPr>
            <a:t>　実質収支の標準財政規模に占める割合については、一般会計における実質収支額の減少等により、対前年度比で</a:t>
          </a:r>
          <a:r>
            <a:rPr kumimoji="1" lang="en-US" altLang="ja-JP" sz="1400">
              <a:latin typeface="ＭＳ ゴシック" pitchFamily="49" charset="-128"/>
              <a:ea typeface="ＭＳ ゴシック" pitchFamily="49" charset="-128"/>
            </a:rPr>
            <a:t>3.49</a:t>
          </a:r>
          <a:r>
            <a:rPr kumimoji="1" lang="ja-JP" altLang="en-US" sz="1400">
              <a:latin typeface="ＭＳ ゴシック" pitchFamily="49" charset="-128"/>
              <a:ea typeface="ＭＳ ゴシック" pitchFamily="49" charset="-128"/>
            </a:rPr>
            <a:t>ポイント低下している。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804926643</v>
      </c>
      <c r="BO4" s="396"/>
      <c r="BP4" s="396"/>
      <c r="BQ4" s="396"/>
      <c r="BR4" s="396"/>
      <c r="BS4" s="396"/>
      <c r="BT4" s="396"/>
      <c r="BU4" s="397"/>
      <c r="BV4" s="395">
        <v>809515999</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3.1</v>
      </c>
      <c r="CU4" s="545"/>
      <c r="CV4" s="545"/>
      <c r="CW4" s="545"/>
      <c r="CX4" s="545"/>
      <c r="CY4" s="545"/>
      <c r="CZ4" s="545"/>
      <c r="DA4" s="546"/>
      <c r="DB4" s="544">
        <v>5</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757986980</v>
      </c>
      <c r="BO5" s="375"/>
      <c r="BP5" s="375"/>
      <c r="BQ5" s="375"/>
      <c r="BR5" s="375"/>
      <c r="BS5" s="375"/>
      <c r="BT5" s="375"/>
      <c r="BU5" s="376"/>
      <c r="BV5" s="374">
        <v>756669461</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93.2</v>
      </c>
      <c r="CU5" s="369"/>
      <c r="CV5" s="369"/>
      <c r="CW5" s="369"/>
      <c r="CX5" s="369"/>
      <c r="CY5" s="369"/>
      <c r="CZ5" s="369"/>
      <c r="DA5" s="370"/>
      <c r="DB5" s="368">
        <v>92.6</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12300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46939663</v>
      </c>
      <c r="BO6" s="375"/>
      <c r="BP6" s="375"/>
      <c r="BQ6" s="375"/>
      <c r="BR6" s="375"/>
      <c r="BS6" s="375"/>
      <c r="BT6" s="375"/>
      <c r="BU6" s="376"/>
      <c r="BV6" s="374">
        <v>52846538</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93.5</v>
      </c>
      <c r="CU6" s="498"/>
      <c r="CV6" s="498"/>
      <c r="CW6" s="498"/>
      <c r="CX6" s="498"/>
      <c r="CY6" s="498"/>
      <c r="CZ6" s="498"/>
      <c r="DA6" s="499"/>
      <c r="DB6" s="497">
        <v>93.2</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9500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34790138</v>
      </c>
      <c r="BO7" s="375"/>
      <c r="BP7" s="375"/>
      <c r="BQ7" s="375"/>
      <c r="BR7" s="375"/>
      <c r="BS7" s="375"/>
      <c r="BT7" s="375"/>
      <c r="BU7" s="376"/>
      <c r="BV7" s="374">
        <v>33381838</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394089258</v>
      </c>
      <c r="CU7" s="375"/>
      <c r="CV7" s="375"/>
      <c r="CW7" s="375"/>
      <c r="CX7" s="375"/>
      <c r="CY7" s="375"/>
      <c r="CZ7" s="375"/>
      <c r="DA7" s="376"/>
      <c r="DB7" s="374">
        <v>390645538</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7500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12149525</v>
      </c>
      <c r="BO8" s="375"/>
      <c r="BP8" s="375"/>
      <c r="BQ8" s="375"/>
      <c r="BR8" s="375"/>
      <c r="BS8" s="375"/>
      <c r="BT8" s="375"/>
      <c r="BU8" s="376"/>
      <c r="BV8" s="374">
        <v>19464700</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0.36342999999999998</v>
      </c>
      <c r="CU8" s="495"/>
      <c r="CV8" s="495"/>
      <c r="CW8" s="495"/>
      <c r="CX8" s="495"/>
      <c r="CY8" s="495"/>
      <c r="CZ8" s="495"/>
      <c r="DA8" s="496"/>
      <c r="DB8" s="494">
        <v>0.35094999999999998</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1210534</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8900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-7315175</v>
      </c>
      <c r="BO9" s="375"/>
      <c r="BP9" s="375"/>
      <c r="BQ9" s="375"/>
      <c r="BR9" s="375"/>
      <c r="BS9" s="375"/>
      <c r="BT9" s="375"/>
      <c r="BU9" s="376"/>
      <c r="BV9" s="374">
        <v>-308569</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18.600000000000001</v>
      </c>
      <c r="CU9" s="369"/>
      <c r="CV9" s="369"/>
      <c r="CW9" s="369"/>
      <c r="CX9" s="369"/>
      <c r="CY9" s="369"/>
      <c r="CZ9" s="369"/>
      <c r="DA9" s="370"/>
      <c r="DB9" s="368">
        <v>18.5</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1279594</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8000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9751512</v>
      </c>
      <c r="BO10" s="375"/>
      <c r="BP10" s="375"/>
      <c r="BQ10" s="375"/>
      <c r="BR10" s="375"/>
      <c r="BS10" s="375"/>
      <c r="BT10" s="375"/>
      <c r="BU10" s="376"/>
      <c r="BV10" s="374">
        <v>9889373</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46</v>
      </c>
      <c r="AJ11" s="418"/>
      <c r="AK11" s="418"/>
      <c r="AL11" s="418"/>
      <c r="AM11" s="418"/>
      <c r="AN11" s="418"/>
      <c r="AO11" s="418"/>
      <c r="AP11" s="419"/>
      <c r="AQ11" s="417">
        <v>7700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2000000</v>
      </c>
      <c r="BO11" s="375"/>
      <c r="BP11" s="375"/>
      <c r="BQ11" s="375"/>
      <c r="BR11" s="375"/>
      <c r="BS11" s="375"/>
      <c r="BT11" s="375"/>
      <c r="BU11" s="376"/>
      <c r="BV11" s="374">
        <v>2000000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1153900</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9794822</v>
      </c>
      <c r="BO12" s="375"/>
      <c r="BP12" s="375"/>
      <c r="BQ12" s="375"/>
      <c r="BR12" s="375"/>
      <c r="BS12" s="375"/>
      <c r="BT12" s="375"/>
      <c r="BU12" s="376"/>
      <c r="BV12" s="374">
        <v>8592855</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56"/>
      <c r="M13" s="433" t="s">
        <v>127</v>
      </c>
      <c r="N13" s="434"/>
      <c r="O13" s="434"/>
      <c r="P13" s="434"/>
      <c r="Q13" s="435"/>
      <c r="R13" s="477">
        <v>1142737</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-5358485</v>
      </c>
      <c r="BO13" s="375"/>
      <c r="BP13" s="375"/>
      <c r="BQ13" s="375"/>
      <c r="BR13" s="375"/>
      <c r="BS13" s="375"/>
      <c r="BT13" s="375"/>
      <c r="BU13" s="376"/>
      <c r="BV13" s="374">
        <v>2987949</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12.3</v>
      </c>
      <c r="CU13" s="369"/>
      <c r="CV13" s="369"/>
      <c r="CW13" s="369"/>
      <c r="CX13" s="369"/>
      <c r="CY13" s="369"/>
      <c r="CZ13" s="369"/>
      <c r="DA13" s="370"/>
      <c r="DB13" s="368">
        <v>12.7</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1172349</v>
      </c>
      <c r="S14" s="437"/>
      <c r="T14" s="437"/>
      <c r="U14" s="437"/>
      <c r="V14" s="438"/>
      <c r="W14" s="460"/>
      <c r="X14" s="461"/>
      <c r="Y14" s="462"/>
      <c r="Z14" s="414" t="s">
        <v>131</v>
      </c>
      <c r="AA14" s="415"/>
      <c r="AB14" s="415"/>
      <c r="AC14" s="415"/>
      <c r="AD14" s="415"/>
      <c r="AE14" s="415"/>
      <c r="AF14" s="415"/>
      <c r="AG14" s="415"/>
      <c r="AH14" s="416"/>
      <c r="AI14" s="417">
        <v>5480</v>
      </c>
      <c r="AJ14" s="418"/>
      <c r="AK14" s="418"/>
      <c r="AL14" s="418"/>
      <c r="AM14" s="419"/>
      <c r="AN14" s="417">
        <v>17612720</v>
      </c>
      <c r="AO14" s="418"/>
      <c r="AP14" s="418"/>
      <c r="AQ14" s="418"/>
      <c r="AR14" s="418"/>
      <c r="AS14" s="419"/>
      <c r="AT14" s="417">
        <v>3214</v>
      </c>
      <c r="AU14" s="418"/>
      <c r="AV14" s="418"/>
      <c r="AW14" s="418"/>
      <c r="AX14" s="418"/>
      <c r="AY14" s="420"/>
      <c r="AZ14" s="392" t="s">
        <v>132</v>
      </c>
      <c r="BA14" s="393"/>
      <c r="BB14" s="393"/>
      <c r="BC14" s="393"/>
      <c r="BD14" s="393"/>
      <c r="BE14" s="393"/>
      <c r="BF14" s="393"/>
      <c r="BG14" s="393"/>
      <c r="BH14" s="393"/>
      <c r="BI14" s="393"/>
      <c r="BJ14" s="393"/>
      <c r="BK14" s="393"/>
      <c r="BL14" s="393"/>
      <c r="BM14" s="394"/>
      <c r="BN14" s="395">
        <v>131394081</v>
      </c>
      <c r="BO14" s="396"/>
      <c r="BP14" s="396"/>
      <c r="BQ14" s="396"/>
      <c r="BR14" s="396"/>
      <c r="BS14" s="396"/>
      <c r="BT14" s="396"/>
      <c r="BU14" s="397"/>
      <c r="BV14" s="395">
        <v>129946354</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196.8</v>
      </c>
      <c r="CU14" s="425"/>
      <c r="CV14" s="425"/>
      <c r="CW14" s="425"/>
      <c r="CX14" s="425"/>
      <c r="CY14" s="425"/>
      <c r="CZ14" s="425"/>
      <c r="DA14" s="426"/>
      <c r="DB14" s="424">
        <v>201.1</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56"/>
      <c r="M15" s="433" t="s">
        <v>127</v>
      </c>
      <c r="N15" s="434"/>
      <c r="O15" s="434"/>
      <c r="P15" s="434"/>
      <c r="Q15" s="435"/>
      <c r="R15" s="436">
        <v>1162395</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362095157</v>
      </c>
      <c r="BO15" s="375"/>
      <c r="BP15" s="375"/>
      <c r="BQ15" s="375"/>
      <c r="BR15" s="375"/>
      <c r="BS15" s="375"/>
      <c r="BT15" s="375"/>
      <c r="BU15" s="376"/>
      <c r="BV15" s="374">
        <v>357709954</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229</v>
      </c>
      <c r="AJ16" s="418"/>
      <c r="AK16" s="418"/>
      <c r="AL16" s="418"/>
      <c r="AM16" s="419"/>
      <c r="AN16" s="417">
        <v>692038</v>
      </c>
      <c r="AO16" s="418"/>
      <c r="AP16" s="418"/>
      <c r="AQ16" s="418"/>
      <c r="AR16" s="418"/>
      <c r="AS16" s="419"/>
      <c r="AT16" s="417">
        <v>3022</v>
      </c>
      <c r="AU16" s="418"/>
      <c r="AV16" s="418"/>
      <c r="AW16" s="418"/>
      <c r="AX16" s="418"/>
      <c r="AY16" s="420"/>
      <c r="AZ16" s="371" t="s">
        <v>140</v>
      </c>
      <c r="BA16" s="372"/>
      <c r="BB16" s="372"/>
      <c r="BC16" s="372"/>
      <c r="BD16" s="372"/>
      <c r="BE16" s="372"/>
      <c r="BF16" s="372"/>
      <c r="BG16" s="372"/>
      <c r="BH16" s="372"/>
      <c r="BI16" s="372"/>
      <c r="BJ16" s="372"/>
      <c r="BK16" s="372"/>
      <c r="BL16" s="372"/>
      <c r="BM16" s="373"/>
      <c r="BN16" s="374">
        <v>162355239</v>
      </c>
      <c r="BO16" s="375"/>
      <c r="BP16" s="375"/>
      <c r="BQ16" s="375"/>
      <c r="BR16" s="375"/>
      <c r="BS16" s="375"/>
      <c r="BT16" s="375"/>
      <c r="BU16" s="376"/>
      <c r="BV16" s="374">
        <v>160496486</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60"/>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2112</v>
      </c>
      <c r="AJ17" s="418"/>
      <c r="AK17" s="418"/>
      <c r="AL17" s="418"/>
      <c r="AM17" s="419"/>
      <c r="AN17" s="417">
        <v>6891456</v>
      </c>
      <c r="AO17" s="418"/>
      <c r="AP17" s="418"/>
      <c r="AQ17" s="418"/>
      <c r="AR17" s="418"/>
      <c r="AS17" s="419"/>
      <c r="AT17" s="417">
        <v>3263</v>
      </c>
      <c r="AU17" s="418"/>
      <c r="AV17" s="418"/>
      <c r="AW17" s="418"/>
      <c r="AX17" s="418"/>
      <c r="AY17" s="420"/>
      <c r="AZ17" s="371" t="s">
        <v>144</v>
      </c>
      <c r="BA17" s="372"/>
      <c r="BB17" s="372"/>
      <c r="BC17" s="372"/>
      <c r="BD17" s="372"/>
      <c r="BE17" s="372"/>
      <c r="BF17" s="372"/>
      <c r="BG17" s="372"/>
      <c r="BH17" s="372"/>
      <c r="BI17" s="372"/>
      <c r="BJ17" s="372"/>
      <c r="BK17" s="372"/>
      <c r="BL17" s="372"/>
      <c r="BM17" s="373"/>
      <c r="BN17" s="374">
        <v>372987513</v>
      </c>
      <c r="BO17" s="375"/>
      <c r="BP17" s="375"/>
      <c r="BQ17" s="375"/>
      <c r="BR17" s="375"/>
      <c r="BS17" s="375"/>
      <c r="BT17" s="375"/>
      <c r="BU17" s="376"/>
      <c r="BV17" s="374">
        <v>362056547</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15275</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9816</v>
      </c>
      <c r="AJ18" s="418"/>
      <c r="AK18" s="418"/>
      <c r="AL18" s="418"/>
      <c r="AM18" s="419"/>
      <c r="AN18" s="417">
        <v>37166877</v>
      </c>
      <c r="AO18" s="418"/>
      <c r="AP18" s="418"/>
      <c r="AQ18" s="418"/>
      <c r="AR18" s="418"/>
      <c r="AS18" s="419"/>
      <c r="AT18" s="417">
        <v>3786</v>
      </c>
      <c r="AU18" s="418"/>
      <c r="AV18" s="418"/>
      <c r="AW18" s="418"/>
      <c r="AX18" s="418"/>
      <c r="AY18" s="420"/>
      <c r="AZ18" s="377" t="s">
        <v>147</v>
      </c>
      <c r="BA18" s="378"/>
      <c r="BB18" s="378"/>
      <c r="BC18" s="378"/>
      <c r="BD18" s="378"/>
      <c r="BE18" s="378"/>
      <c r="BF18" s="378"/>
      <c r="BG18" s="378"/>
      <c r="BH18" s="378"/>
      <c r="BI18" s="378"/>
      <c r="BJ18" s="378"/>
      <c r="BK18" s="378"/>
      <c r="BL18" s="378"/>
      <c r="BM18" s="379"/>
      <c r="BN18" s="380">
        <v>498538357</v>
      </c>
      <c r="BO18" s="381"/>
      <c r="BP18" s="381"/>
      <c r="BQ18" s="381"/>
      <c r="BR18" s="381"/>
      <c r="BS18" s="381"/>
      <c r="BT18" s="381"/>
      <c r="BU18" s="382"/>
      <c r="BV18" s="380">
        <v>494128226</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76</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761</v>
      </c>
      <c r="AJ19" s="418"/>
      <c r="AK19" s="418"/>
      <c r="AL19" s="418"/>
      <c r="AM19" s="419"/>
      <c r="AN19" s="417">
        <v>2231252</v>
      </c>
      <c r="AO19" s="418"/>
      <c r="AP19" s="418"/>
      <c r="AQ19" s="418"/>
      <c r="AR19" s="418"/>
      <c r="AS19" s="419"/>
      <c r="AT19" s="417">
        <v>2932</v>
      </c>
      <c r="AU19" s="418"/>
      <c r="AV19" s="418"/>
      <c r="AW19" s="418"/>
      <c r="AX19" s="418"/>
      <c r="AY19" s="420"/>
      <c r="AZ19" s="392" t="s">
        <v>150</v>
      </c>
      <c r="BA19" s="393"/>
      <c r="BB19" s="393"/>
      <c r="BC19" s="393"/>
      <c r="BD19" s="393"/>
      <c r="BE19" s="393"/>
      <c r="BF19" s="393"/>
      <c r="BG19" s="393"/>
      <c r="BH19" s="393"/>
      <c r="BI19" s="393"/>
      <c r="BJ19" s="393"/>
      <c r="BK19" s="393"/>
      <c r="BL19" s="393"/>
      <c r="BM19" s="394"/>
      <c r="BN19" s="395">
        <v>1235759560</v>
      </c>
      <c r="BO19" s="396"/>
      <c r="BP19" s="396"/>
      <c r="BQ19" s="396"/>
      <c r="BR19" s="396"/>
      <c r="BS19" s="396"/>
      <c r="BT19" s="396"/>
      <c r="BU19" s="397"/>
      <c r="BV19" s="395">
        <v>1269349631</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492436</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18169</v>
      </c>
      <c r="AJ20" s="418"/>
      <c r="AK20" s="418"/>
      <c r="AL20" s="418"/>
      <c r="AM20" s="419"/>
      <c r="AN20" s="417">
        <v>63902305</v>
      </c>
      <c r="AO20" s="418"/>
      <c r="AP20" s="418"/>
      <c r="AQ20" s="418"/>
      <c r="AR20" s="418"/>
      <c r="AS20" s="419"/>
      <c r="AT20" s="417">
        <v>3517</v>
      </c>
      <c r="AU20" s="418"/>
      <c r="AV20" s="418"/>
      <c r="AW20" s="418"/>
      <c r="AX20" s="418"/>
      <c r="AY20" s="420"/>
      <c r="AZ20" s="371" t="s">
        <v>153</v>
      </c>
      <c r="BA20" s="372"/>
      <c r="BB20" s="372"/>
      <c r="BC20" s="372"/>
      <c r="BD20" s="372"/>
      <c r="BE20" s="372"/>
      <c r="BF20" s="372"/>
      <c r="BG20" s="372"/>
      <c r="BH20" s="372"/>
      <c r="BI20" s="372"/>
      <c r="BJ20" s="372"/>
      <c r="BK20" s="372"/>
      <c r="BL20" s="372"/>
      <c r="BM20" s="373"/>
      <c r="BN20" s="374">
        <v>185652960</v>
      </c>
      <c r="BO20" s="375"/>
      <c r="BP20" s="375"/>
      <c r="BQ20" s="375"/>
      <c r="BR20" s="375"/>
      <c r="BS20" s="375"/>
      <c r="BT20" s="375"/>
      <c r="BU20" s="376"/>
      <c r="BV20" s="374">
        <v>203960511</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99.4</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821673749</v>
      </c>
      <c r="BO21" s="381"/>
      <c r="BP21" s="381"/>
      <c r="BQ21" s="381"/>
      <c r="BR21" s="381"/>
      <c r="BS21" s="381"/>
      <c r="BT21" s="381"/>
      <c r="BU21" s="382"/>
      <c r="BV21" s="380">
        <v>822117329</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63977422</v>
      </c>
      <c r="BO22" s="375"/>
      <c r="BP22" s="375"/>
      <c r="BQ22" s="375"/>
      <c r="BR22" s="375"/>
      <c r="BS22" s="375"/>
      <c r="BT22" s="375"/>
      <c r="BU22" s="376"/>
      <c r="BV22" s="374">
        <v>83490755</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2827982</v>
      </c>
      <c r="BO23" s="375"/>
      <c r="BP23" s="375"/>
      <c r="BQ23" s="375"/>
      <c r="BR23" s="375"/>
      <c r="BS23" s="375"/>
      <c r="BT23" s="375"/>
      <c r="BU23" s="376"/>
      <c r="BV23" s="374">
        <v>2855254</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v>30352000</v>
      </c>
      <c r="BO24" s="375"/>
      <c r="BP24" s="375"/>
      <c r="BQ24" s="375"/>
      <c r="BR24" s="375"/>
      <c r="BS24" s="375"/>
      <c r="BT24" s="375"/>
      <c r="BU24" s="376"/>
      <c r="BV24" s="374">
        <v>30711000</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v>2200000</v>
      </c>
      <c r="BO25" s="381"/>
      <c r="BP25" s="381"/>
      <c r="BQ25" s="381"/>
      <c r="BR25" s="381"/>
      <c r="BS25" s="381"/>
      <c r="BT25" s="381"/>
      <c r="BU25" s="382"/>
      <c r="BV25" s="380">
        <v>2200000</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30979068</v>
      </c>
      <c r="BO26" s="396"/>
      <c r="BP26" s="396"/>
      <c r="BQ26" s="396"/>
      <c r="BR26" s="396"/>
      <c r="BS26" s="396"/>
      <c r="BT26" s="396"/>
      <c r="BU26" s="397"/>
      <c r="BV26" s="395">
        <v>30999390</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v>36311274</v>
      </c>
      <c r="BO27" s="375"/>
      <c r="BP27" s="375"/>
      <c r="BQ27" s="375"/>
      <c r="BR27" s="375"/>
      <c r="BS27" s="375"/>
      <c r="BT27" s="375"/>
      <c r="BU27" s="376"/>
      <c r="BV27" s="374">
        <v>33326962</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46379985</v>
      </c>
      <c r="BO28" s="381"/>
      <c r="BP28" s="381"/>
      <c r="BQ28" s="381"/>
      <c r="BR28" s="381"/>
      <c r="BS28" s="381"/>
      <c r="BT28" s="381"/>
      <c r="BU28" s="382"/>
      <c r="BV28" s="380">
        <v>53785593</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10</v>
      </c>
      <c r="V32" s="361"/>
      <c r="W32" s="362" t="str">
        <f>IF('各会計、関係団体の財政状況及び健全化判断比率'!B28="","",'各会計、関係団体の財政状況及び健全化判断比率'!B28)</f>
        <v>国民健康保険特別会計</v>
      </c>
      <c r="X32" s="362"/>
      <c r="Y32" s="362"/>
      <c r="Z32" s="362"/>
      <c r="AA32" s="362"/>
      <c r="AB32" s="362"/>
      <c r="AC32" s="362"/>
      <c r="AD32" s="362"/>
      <c r="AE32" s="362"/>
      <c r="AF32" s="362"/>
      <c r="AG32" s="362"/>
      <c r="AH32" s="362"/>
      <c r="AI32" s="362"/>
      <c r="AJ32" s="362"/>
      <c r="AK32" s="362"/>
      <c r="AL32" s="144"/>
      <c r="AM32" s="361">
        <f>IF(AO32="","",MAX(C32:D41,U32:V41)+1)</f>
        <v>11</v>
      </c>
      <c r="AN32" s="361"/>
      <c r="AO32" s="362" t="str">
        <f>IF('各会計、関係団体の財政状況及び健全化判断比率'!B29="","",'各会計、関係団体の財政状況及び健全化判断比率'!B29)</f>
        <v>岩手県立病院等事業会計</v>
      </c>
      <c r="AP32" s="362"/>
      <c r="AQ32" s="362"/>
      <c r="AR32" s="362"/>
      <c r="AS32" s="362"/>
      <c r="AT32" s="362"/>
      <c r="AU32" s="362"/>
      <c r="AV32" s="362"/>
      <c r="AW32" s="362"/>
      <c r="AX32" s="362"/>
      <c r="AY32" s="362"/>
      <c r="AZ32" s="362"/>
      <c r="BA32" s="362"/>
      <c r="BB32" s="362"/>
      <c r="BC32" s="362"/>
      <c r="BD32" s="144"/>
      <c r="BE32" s="361">
        <f>IF(BG32="","",MAX(C32:D41,U32:V41,AM32:AN41)+1)</f>
        <v>15</v>
      </c>
      <c r="BF32" s="361"/>
      <c r="BG32" s="362" t="str">
        <f>IF('各会計、関係団体の財政状況及び健全化判断比率'!B33="","",'各会計、関係団体の財政状況及び健全化判断比率'!B33)</f>
        <v>岩手県港湾整備事業特別会計</v>
      </c>
      <c r="BH32" s="362"/>
      <c r="BI32" s="362"/>
      <c r="BJ32" s="362"/>
      <c r="BK32" s="362"/>
      <c r="BL32" s="362"/>
      <c r="BM32" s="362"/>
      <c r="BN32" s="362"/>
      <c r="BO32" s="362"/>
      <c r="BP32" s="362"/>
      <c r="BQ32" s="362"/>
      <c r="BR32" s="362"/>
      <c r="BS32" s="362"/>
      <c r="BT32" s="362"/>
      <c r="BU32" s="362"/>
      <c r="BV32" s="144"/>
      <c r="BW32" s="361">
        <f>IF(BY32="","",MAX(C32:D41,U32:V41,AM32:AN41,BE32:BF41)+1)</f>
        <v>16</v>
      </c>
      <c r="BX32" s="361"/>
      <c r="BY32" s="362" t="str">
        <f>IF('各会計、関係団体の財政状況及び健全化判断比率'!B68="","",'各会計、関係団体の財政状況及び健全化判断比率'!B68)</f>
        <v>岩手県競馬組合</v>
      </c>
      <c r="BZ32" s="362"/>
      <c r="CA32" s="362"/>
      <c r="CB32" s="362"/>
      <c r="CC32" s="362"/>
      <c r="CD32" s="362"/>
      <c r="CE32" s="362"/>
      <c r="CF32" s="362"/>
      <c r="CG32" s="362"/>
      <c r="CH32" s="362"/>
      <c r="CI32" s="362"/>
      <c r="CJ32" s="362"/>
      <c r="CK32" s="362"/>
      <c r="CL32" s="362"/>
      <c r="CM32" s="362"/>
      <c r="CN32" s="144"/>
      <c r="CO32" s="361">
        <f>IF(CQ32="","",MAX(C32:D41,U32:V41,AM32:AN41,BE32:BF41,BW32:BX41)+1)</f>
        <v>17</v>
      </c>
      <c r="CP32" s="361"/>
      <c r="CQ32" s="362" t="str">
        <f>IF('各会計、関係団体の財政状況及び健全化判断比率'!BS7="","",'各会計、関係団体の財政状況及び健全化判断比率'!BS7)</f>
        <v>（公社）岩手県農畜産物価格安定基金協会</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母子父子寡婦福祉資金特別会計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12</v>
      </c>
      <c r="AN33" s="361"/>
      <c r="AO33" s="362" t="str">
        <f>IF('各会計、関係団体の財政状況及び健全化判断比率'!B30="","",'各会計、関係団体の財政状況及び健全化判断比率'!B30)</f>
        <v>岩手県工業用水道事業会計</v>
      </c>
      <c r="AP33" s="362"/>
      <c r="AQ33" s="362"/>
      <c r="AR33" s="362"/>
      <c r="AS33" s="362"/>
      <c r="AT33" s="362"/>
      <c r="AU33" s="362"/>
      <c r="AV33" s="362"/>
      <c r="AW33" s="362"/>
      <c r="AX33" s="362"/>
      <c r="AY33" s="362"/>
      <c r="AZ33" s="362"/>
      <c r="BA33" s="362"/>
      <c r="BB33" s="362"/>
      <c r="BC33" s="362"/>
      <c r="BD33" s="144"/>
      <c r="BE33" s="361" t="str">
        <f t="shared" ref="BE33:BE41" si="2">IF(BG33="","",BE32+1)</f>
        <v/>
      </c>
      <c r="BF33" s="361"/>
      <c r="BG33" s="362"/>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18</v>
      </c>
      <c r="CP33" s="361"/>
      <c r="CQ33" s="362" t="str">
        <f>IF('各会計、関係団体の財政状況及び健全化判断比率'!BS8="","",'各会計、関係団体の財政状況及び健全化判断比率'!BS8)</f>
        <v>（公社）岩手県農業公社</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中小企業振興資金特別会計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13</v>
      </c>
      <c r="AN34" s="361"/>
      <c r="AO34" s="362" t="str">
        <f>IF('各会計、関係団体の財政状況及び健全化判断比率'!B31="","",'各会計、関係団体の財政状況及び健全化判断比率'!B31)</f>
        <v>岩手県電気事業会計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19</v>
      </c>
      <c r="CP34" s="361"/>
      <c r="CQ34" s="362" t="str">
        <f>IF('各会計、関係団体の財政状況及び健全化判断比率'!BS9="","",'各会計、関係団体の財政状況及び健全化判断比率'!BS9)</f>
        <v>（公社）岩手県農産物改良種苗センター</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証紙収入整理特別会計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14</v>
      </c>
      <c r="AN35" s="361"/>
      <c r="AO35" s="362" t="str">
        <f>IF('各会計、関係団体の財政状況及び健全化判断比率'!B32="","",'各会計、関係団体の財政状況及び健全化判断比率'!B32)</f>
        <v>岩手県流域下水道事業会計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20</v>
      </c>
      <c r="CP35" s="361"/>
      <c r="CQ35" s="362" t="str">
        <f>IF('各会計、関係団体の財政状況及び健全化判断比率'!BS10="","",'各会計、関係団体の財政状況及び健全化判断比率'!BS10)</f>
        <v>（一財）岩手県栽培漁業協会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沿岸漁業改善資金特別会計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21</v>
      </c>
      <c r="CP36" s="361"/>
      <c r="CQ36" s="362" t="str">
        <f>IF('各会計、関係団体の財政状況及び健全化判断比率'!BS11="","",'各会計、関係団体の財政状況及び健全化判断比率'!BS11)</f>
        <v>（一財）岩手県畜産協会</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土地先行取得事業特別会計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22</v>
      </c>
      <c r="CP37" s="361"/>
      <c r="CQ37" s="362" t="str">
        <f>IF('各会計、関係団体の財政状況及び健全化判断比率'!BS12="","",'各会計、関係団体の財政状況及び健全化判断比率'!BS12)</f>
        <v>（公財）さんりく基金</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県有林事業特別会計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23</v>
      </c>
      <c r="CP38" s="361"/>
      <c r="CQ38" s="362" t="str">
        <f>IF('各会計、関係団体の財政状況及び健全化判断比率'!BS13="","",'各会計、関係団体の財政状況及び健全化判断比率'!BS13)</f>
        <v>（公財）岩手県国際交流協会</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林業・木材産業資金特別会計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24</v>
      </c>
      <c r="CP39" s="361"/>
      <c r="CQ39" s="362" t="str">
        <f>IF('各会計、関係団体の財政状況及び健全化判断比率'!BS14="","",'各会計、関係団体の財政状況及び健全化判断比率'!BS14)</f>
        <v>（一財）クリーンいわて事業団</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公債管理特別会計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25</v>
      </c>
      <c r="CP40" s="361"/>
      <c r="CQ40" s="362" t="str">
        <f>IF('各会計、関係団体の財政状況及び健全化判断比率'!BS15="","",'各会計、関係団体の財政状況及び健全化判断比率'!BS15)</f>
        <v>（公財）いわてリハビリテーションセンター</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t="str">
        <f t="shared" si="5"/>
        <v/>
      </c>
      <c r="D41" s="361"/>
      <c r="E41" s="362" t="str">
        <f>IF('各会計、関係団体の財政状況及び健全化判断比率'!B16="","",'各会計、関係団体の財政状況及び健全化判断比率'!B16)</f>
        <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26</v>
      </c>
      <c r="CP41" s="361"/>
      <c r="CQ41" s="362" t="str">
        <f>IF('各会計、関係団体の財政状況及び健全化判断比率'!BS16="","",'各会計、関係団体の財政状況及び健全化判断比率'!BS16)</f>
        <v>（公財）いわて愛の健康づくり財団</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9Z3YhW8GLtP/NryNKKitfhPssC9e6+7hHMpJxvuIpJ9eFHKohOK4myMC08s5rF4vWGghPHUSNf6a0e5Wg7nPUQ==" saltValue="Zey8Hp1UBmncBOFqn6+tX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2">
      <c r="A34" s="10"/>
      <c r="B34" s="19"/>
      <c r="C34" s="1112" t="s">
        <v>517</v>
      </c>
      <c r="D34" s="1112"/>
      <c r="E34" s="1113"/>
      <c r="F34" s="20">
        <v>4.34</v>
      </c>
      <c r="G34" s="21">
        <v>4.68</v>
      </c>
      <c r="H34" s="21">
        <v>5.05</v>
      </c>
      <c r="I34" s="21">
        <v>4.24</v>
      </c>
      <c r="J34" s="22">
        <v>4.22</v>
      </c>
      <c r="K34" s="10"/>
      <c r="L34" s="10"/>
      <c r="M34" s="10"/>
      <c r="N34" s="10"/>
      <c r="O34" s="10"/>
      <c r="P34" s="10"/>
    </row>
    <row r="35" spans="1:16" ht="39" customHeight="1" x14ac:dyDescent="0.2">
      <c r="A35" s="10"/>
      <c r="B35" s="23"/>
      <c r="C35" s="1108" t="s">
        <v>518</v>
      </c>
      <c r="D35" s="1108"/>
      <c r="E35" s="1109"/>
      <c r="F35" s="24">
        <v>6.24</v>
      </c>
      <c r="G35" s="25">
        <v>4.34</v>
      </c>
      <c r="H35" s="25">
        <v>5.05</v>
      </c>
      <c r="I35" s="25">
        <v>4.9800000000000004</v>
      </c>
      <c r="J35" s="26">
        <v>3.08</v>
      </c>
      <c r="K35" s="10"/>
      <c r="L35" s="10"/>
      <c r="M35" s="10"/>
      <c r="N35" s="10"/>
      <c r="O35" s="10"/>
      <c r="P35" s="10"/>
    </row>
    <row r="36" spans="1:16" ht="39" customHeight="1" x14ac:dyDescent="0.2">
      <c r="A36" s="10"/>
      <c r="B36" s="23"/>
      <c r="C36" s="1108" t="s">
        <v>519</v>
      </c>
      <c r="D36" s="1108"/>
      <c r="E36" s="1109"/>
      <c r="F36" s="24">
        <v>1.59</v>
      </c>
      <c r="G36" s="25">
        <v>2.67</v>
      </c>
      <c r="H36" s="25">
        <v>3.14</v>
      </c>
      <c r="I36" s="25">
        <v>3.01</v>
      </c>
      <c r="J36" s="26">
        <v>1.39</v>
      </c>
      <c r="K36" s="10"/>
      <c r="L36" s="10"/>
      <c r="M36" s="10"/>
      <c r="N36" s="10"/>
      <c r="O36" s="10"/>
      <c r="P36" s="10"/>
    </row>
    <row r="37" spans="1:16" ht="39" customHeight="1" x14ac:dyDescent="0.2">
      <c r="A37" s="10"/>
      <c r="B37" s="23"/>
      <c r="C37" s="1108" t="s">
        <v>520</v>
      </c>
      <c r="D37" s="1108"/>
      <c r="E37" s="1109"/>
      <c r="F37" s="24">
        <v>0.24</v>
      </c>
      <c r="G37" s="25">
        <v>0.24</v>
      </c>
      <c r="H37" s="25">
        <v>0.43</v>
      </c>
      <c r="I37" s="25">
        <v>0.45</v>
      </c>
      <c r="J37" s="26">
        <v>0.51</v>
      </c>
      <c r="K37" s="10"/>
      <c r="L37" s="10"/>
      <c r="M37" s="10"/>
      <c r="N37" s="10"/>
      <c r="O37" s="10"/>
      <c r="P37" s="10"/>
    </row>
    <row r="38" spans="1:16" ht="39" customHeight="1" x14ac:dyDescent="0.2">
      <c r="A38" s="10"/>
      <c r="B38" s="23"/>
      <c r="C38" s="1108" t="s">
        <v>521</v>
      </c>
      <c r="D38" s="1108"/>
      <c r="E38" s="1109"/>
      <c r="F38" s="24">
        <v>0.17</v>
      </c>
      <c r="G38" s="25">
        <v>0.3</v>
      </c>
      <c r="H38" s="25">
        <v>0.44</v>
      </c>
      <c r="I38" s="25">
        <v>0.52</v>
      </c>
      <c r="J38" s="26">
        <v>0.43</v>
      </c>
      <c r="K38" s="10"/>
      <c r="L38" s="10"/>
      <c r="M38" s="10"/>
      <c r="N38" s="10"/>
      <c r="O38" s="10"/>
      <c r="P38" s="10"/>
    </row>
    <row r="39" spans="1:16" ht="39" customHeight="1" x14ac:dyDescent="0.2">
      <c r="A39" s="10"/>
      <c r="B39" s="23"/>
      <c r="C39" s="1108" t="s">
        <v>522</v>
      </c>
      <c r="D39" s="1108"/>
      <c r="E39" s="1109"/>
      <c r="F39" s="24">
        <v>0.43</v>
      </c>
      <c r="G39" s="25">
        <v>0.27</v>
      </c>
      <c r="H39" s="25">
        <v>0.23</v>
      </c>
      <c r="I39" s="25">
        <v>0.22</v>
      </c>
      <c r="J39" s="26">
        <v>0.22</v>
      </c>
      <c r="K39" s="10"/>
      <c r="L39" s="10"/>
      <c r="M39" s="10"/>
      <c r="N39" s="10"/>
      <c r="O39" s="10"/>
      <c r="P39" s="10"/>
    </row>
    <row r="40" spans="1:16" ht="39" customHeight="1" x14ac:dyDescent="0.2">
      <c r="A40" s="10"/>
      <c r="B40" s="23"/>
      <c r="C40" s="1108" t="s">
        <v>523</v>
      </c>
      <c r="D40" s="1108"/>
      <c r="E40" s="1109"/>
      <c r="F40" s="24">
        <v>1.03</v>
      </c>
      <c r="G40" s="25">
        <v>0.3</v>
      </c>
      <c r="H40" s="25">
        <v>0.37</v>
      </c>
      <c r="I40" s="25">
        <v>0.11</v>
      </c>
      <c r="J40" s="26">
        <v>0.18</v>
      </c>
      <c r="K40" s="10"/>
      <c r="L40" s="10"/>
      <c r="M40" s="10"/>
      <c r="N40" s="10"/>
      <c r="O40" s="10"/>
      <c r="P40" s="10"/>
    </row>
    <row r="41" spans="1:16" ht="39" customHeight="1" x14ac:dyDescent="0.2">
      <c r="A41" s="10"/>
      <c r="B41" s="23"/>
      <c r="C41" s="1108" t="s">
        <v>524</v>
      </c>
      <c r="D41" s="1108"/>
      <c r="E41" s="1109"/>
      <c r="F41" s="24">
        <v>0.02</v>
      </c>
      <c r="G41" s="25">
        <v>0.02</v>
      </c>
      <c r="H41" s="25">
        <v>0.02</v>
      </c>
      <c r="I41" s="25">
        <v>0.02</v>
      </c>
      <c r="J41" s="26">
        <v>0.02</v>
      </c>
      <c r="K41" s="10"/>
      <c r="L41" s="10"/>
      <c r="M41" s="10"/>
      <c r="N41" s="10"/>
      <c r="O41" s="10"/>
      <c r="P41" s="10"/>
    </row>
    <row r="42" spans="1:16" ht="39" customHeight="1" x14ac:dyDescent="0.2">
      <c r="A42" s="10"/>
      <c r="B42" s="27"/>
      <c r="C42" s="1108" t="s">
        <v>525</v>
      </c>
      <c r="D42" s="1108"/>
      <c r="E42" s="1109"/>
      <c r="F42" s="24" t="s">
        <v>473</v>
      </c>
      <c r="G42" s="25" t="s">
        <v>473</v>
      </c>
      <c r="H42" s="25" t="s">
        <v>473</v>
      </c>
      <c r="I42" s="25" t="s">
        <v>473</v>
      </c>
      <c r="J42" s="26" t="s">
        <v>473</v>
      </c>
      <c r="K42" s="10"/>
      <c r="L42" s="10"/>
      <c r="M42" s="10"/>
      <c r="N42" s="10"/>
      <c r="O42" s="10"/>
      <c r="P42" s="10"/>
    </row>
    <row r="43" spans="1:16" ht="39" customHeight="1" thickBot="1" x14ac:dyDescent="0.25">
      <c r="A43" s="10"/>
      <c r="B43" s="28"/>
      <c r="C43" s="1110" t="s">
        <v>526</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fh7kD4vfNjZNlVc0CVHaPGSngrDToggd03HJw2oyNa7QzU7ztb0s1JU+rIGROai8D9clWL+Le93pvVwCdyFaFw==" saltValue="DHYUEutpX5wQTcnaMyFM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511</v>
      </c>
      <c r="L44" s="42" t="s">
        <v>512</v>
      </c>
      <c r="M44" s="42" t="s">
        <v>513</v>
      </c>
      <c r="N44" s="42" t="s">
        <v>514</v>
      </c>
      <c r="O44" s="43" t="s">
        <v>515</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98993</v>
      </c>
      <c r="L45" s="46">
        <v>100081</v>
      </c>
      <c r="M45" s="46">
        <v>91713</v>
      </c>
      <c r="N45" s="46">
        <v>89354</v>
      </c>
      <c r="O45" s="47">
        <v>90120</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473</v>
      </c>
      <c r="L46" s="50" t="s">
        <v>473</v>
      </c>
      <c r="M46" s="50" t="s">
        <v>473</v>
      </c>
      <c r="N46" s="50" t="s">
        <v>473</v>
      </c>
      <c r="O46" s="51" t="s">
        <v>473</v>
      </c>
      <c r="P46" s="34"/>
      <c r="Q46" s="34"/>
      <c r="R46" s="34"/>
      <c r="S46" s="34"/>
      <c r="T46" s="34"/>
      <c r="U46" s="34"/>
    </row>
    <row r="47" spans="1:21" ht="30.75" customHeight="1" x14ac:dyDescent="0.2">
      <c r="A47" s="34"/>
      <c r="B47" s="1139"/>
      <c r="C47" s="1140"/>
      <c r="D47" s="48"/>
      <c r="E47" s="1116" t="s">
        <v>13</v>
      </c>
      <c r="F47" s="1116"/>
      <c r="G47" s="1116"/>
      <c r="H47" s="1116"/>
      <c r="I47" s="1116"/>
      <c r="J47" s="1117"/>
      <c r="K47" s="49">
        <v>1318</v>
      </c>
      <c r="L47" s="50">
        <v>1418</v>
      </c>
      <c r="M47" s="50">
        <v>1518</v>
      </c>
      <c r="N47" s="50">
        <v>1747</v>
      </c>
      <c r="O47" s="51">
        <v>2234</v>
      </c>
      <c r="P47" s="34"/>
      <c r="Q47" s="34"/>
      <c r="R47" s="34"/>
      <c r="S47" s="34"/>
      <c r="T47" s="34"/>
      <c r="U47" s="34"/>
    </row>
    <row r="48" spans="1:21" ht="30.75" customHeight="1" x14ac:dyDescent="0.2">
      <c r="A48" s="34"/>
      <c r="B48" s="1139"/>
      <c r="C48" s="1140"/>
      <c r="D48" s="48"/>
      <c r="E48" s="1116" t="s">
        <v>14</v>
      </c>
      <c r="F48" s="1116"/>
      <c r="G48" s="1116"/>
      <c r="H48" s="1116"/>
      <c r="I48" s="1116"/>
      <c r="J48" s="1117"/>
      <c r="K48" s="49">
        <v>9006</v>
      </c>
      <c r="L48" s="50">
        <v>9881</v>
      </c>
      <c r="M48" s="50">
        <v>8801</v>
      </c>
      <c r="N48" s="50">
        <v>9076</v>
      </c>
      <c r="O48" s="51">
        <v>8216</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473</v>
      </c>
      <c r="L49" s="50" t="s">
        <v>473</v>
      </c>
      <c r="M49" s="50" t="s">
        <v>473</v>
      </c>
      <c r="N49" s="50" t="s">
        <v>473</v>
      </c>
      <c r="O49" s="51" t="s">
        <v>473</v>
      </c>
      <c r="P49" s="34"/>
      <c r="Q49" s="34"/>
      <c r="R49" s="34"/>
      <c r="S49" s="34"/>
      <c r="T49" s="34"/>
      <c r="U49" s="34"/>
    </row>
    <row r="50" spans="1:21" ht="30.75" customHeight="1" x14ac:dyDescent="0.2">
      <c r="A50" s="34"/>
      <c r="B50" s="1139"/>
      <c r="C50" s="1140"/>
      <c r="D50" s="48"/>
      <c r="E50" s="1116" t="s">
        <v>16</v>
      </c>
      <c r="F50" s="1116"/>
      <c r="G50" s="1116"/>
      <c r="H50" s="1116"/>
      <c r="I50" s="1116"/>
      <c r="J50" s="1117"/>
      <c r="K50" s="49">
        <v>725</v>
      </c>
      <c r="L50" s="50">
        <v>662</v>
      </c>
      <c r="M50" s="50">
        <v>310</v>
      </c>
      <c r="N50" s="50">
        <v>283</v>
      </c>
      <c r="O50" s="51">
        <v>365</v>
      </c>
      <c r="P50" s="34"/>
      <c r="Q50" s="34"/>
      <c r="R50" s="34"/>
      <c r="S50" s="34"/>
      <c r="T50" s="34"/>
      <c r="U50" s="34"/>
    </row>
    <row r="51" spans="1:21" ht="30.75" customHeight="1" x14ac:dyDescent="0.2">
      <c r="A51" s="34"/>
      <c r="B51" s="1141"/>
      <c r="C51" s="1142"/>
      <c r="D51" s="52"/>
      <c r="E51" s="1116" t="s">
        <v>17</v>
      </c>
      <c r="F51" s="1116"/>
      <c r="G51" s="1116"/>
      <c r="H51" s="1116"/>
      <c r="I51" s="1116"/>
      <c r="J51" s="1117"/>
      <c r="K51" s="49">
        <v>0</v>
      </c>
      <c r="L51" s="50">
        <v>0</v>
      </c>
      <c r="M51" s="50">
        <v>0</v>
      </c>
      <c r="N51" s="50">
        <v>0</v>
      </c>
      <c r="O51" s="51">
        <v>3</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68972</v>
      </c>
      <c r="L52" s="50">
        <v>64830</v>
      </c>
      <c r="M52" s="50">
        <v>61971</v>
      </c>
      <c r="N52" s="50">
        <v>59953</v>
      </c>
      <c r="O52" s="51">
        <v>57541</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41070</v>
      </c>
      <c r="L53" s="55">
        <v>47212</v>
      </c>
      <c r="M53" s="55">
        <v>40371</v>
      </c>
      <c r="N53" s="55">
        <v>40507</v>
      </c>
      <c r="O53" s="56">
        <v>43397</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527</v>
      </c>
      <c r="P55" s="34"/>
      <c r="Q55" s="34"/>
      <c r="R55" s="34"/>
      <c r="S55" s="34"/>
      <c r="T55" s="34"/>
      <c r="U55" s="34"/>
    </row>
    <row r="56" spans="1:21" ht="30.75" customHeight="1" thickBot="1" x14ac:dyDescent="0.3">
      <c r="A56" s="34"/>
      <c r="B56" s="60"/>
      <c r="C56" s="61"/>
      <c r="D56" s="61"/>
      <c r="E56" s="62"/>
      <c r="F56" s="62"/>
      <c r="G56" s="62"/>
      <c r="H56" s="62"/>
      <c r="I56" s="62"/>
      <c r="J56" s="63" t="s">
        <v>3</v>
      </c>
      <c r="K56" s="64" t="s">
        <v>528</v>
      </c>
      <c r="L56" s="65" t="s">
        <v>529</v>
      </c>
      <c r="M56" s="65" t="s">
        <v>530</v>
      </c>
      <c r="N56" s="65" t="s">
        <v>531</v>
      </c>
      <c r="O56" s="66" t="s">
        <v>532</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t="s">
        <v>473</v>
      </c>
      <c r="L57" s="68" t="s">
        <v>473</v>
      </c>
      <c r="M57" s="68" t="s">
        <v>473</v>
      </c>
      <c r="N57" s="68" t="s">
        <v>473</v>
      </c>
      <c r="O57" s="69" t="s">
        <v>473</v>
      </c>
      <c r="P57" s="34"/>
      <c r="Q57" s="34"/>
      <c r="R57" s="34"/>
      <c r="S57" s="34"/>
      <c r="T57" s="34"/>
      <c r="U57" s="34"/>
    </row>
    <row r="58" spans="1:21" ht="30.75" customHeight="1" x14ac:dyDescent="0.2">
      <c r="A58" s="34"/>
      <c r="B58" s="1124"/>
      <c r="C58" s="1125"/>
      <c r="D58" s="1131" t="s">
        <v>26</v>
      </c>
      <c r="E58" s="1132"/>
      <c r="F58" s="1132"/>
      <c r="G58" s="1132"/>
      <c r="H58" s="1132"/>
      <c r="I58" s="1132"/>
      <c r="J58" s="1133"/>
      <c r="K58" s="70">
        <v>6912</v>
      </c>
      <c r="L58" s="71">
        <v>8185</v>
      </c>
      <c r="M58" s="71">
        <v>8494</v>
      </c>
      <c r="N58" s="71">
        <v>8975</v>
      </c>
      <c r="O58" s="72">
        <v>9422</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4143</v>
      </c>
      <c r="L59" s="74">
        <v>5461</v>
      </c>
      <c r="M59" s="74">
        <v>6880</v>
      </c>
      <c r="N59" s="74">
        <v>7371</v>
      </c>
      <c r="O59" s="75">
        <v>8118</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N7fh75pv4+nR2uZMy6YddpCdvoKdnk60vaTTWX6YKR6x5KzTFtZIMtuuFX00AgWLQYaB+D3e3sQHdzIYMCzEdw==" saltValue="SfGF92A95nWsDMWaaIF6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511</v>
      </c>
      <c r="J40" s="336" t="s">
        <v>512</v>
      </c>
      <c r="K40" s="336" t="s">
        <v>513</v>
      </c>
      <c r="L40" s="336" t="s">
        <v>514</v>
      </c>
      <c r="M40" s="337" t="s">
        <v>515</v>
      </c>
    </row>
    <row r="41" spans="2:13" ht="27.75" customHeight="1" x14ac:dyDescent="0.2">
      <c r="B41" s="1157" t="s">
        <v>30</v>
      </c>
      <c r="C41" s="1158"/>
      <c r="D41" s="85"/>
      <c r="E41" s="1159" t="s">
        <v>31</v>
      </c>
      <c r="F41" s="1159"/>
      <c r="G41" s="1159"/>
      <c r="H41" s="1160"/>
      <c r="I41" s="338">
        <v>1353268</v>
      </c>
      <c r="J41" s="339">
        <v>1343636</v>
      </c>
      <c r="K41" s="339">
        <v>1314815</v>
      </c>
      <c r="L41" s="339">
        <v>1280263</v>
      </c>
      <c r="M41" s="340">
        <v>1247772</v>
      </c>
    </row>
    <row r="42" spans="2:13" ht="27.75" customHeight="1" x14ac:dyDescent="0.2">
      <c r="B42" s="1147"/>
      <c r="C42" s="1148"/>
      <c r="D42" s="86"/>
      <c r="E42" s="1151" t="s">
        <v>32</v>
      </c>
      <c r="F42" s="1151"/>
      <c r="G42" s="1151"/>
      <c r="H42" s="1152"/>
      <c r="I42" s="341">
        <v>1487</v>
      </c>
      <c r="J42" s="342">
        <v>1035</v>
      </c>
      <c r="K42" s="342">
        <v>674</v>
      </c>
      <c r="L42" s="342">
        <v>808</v>
      </c>
      <c r="M42" s="343">
        <v>571</v>
      </c>
    </row>
    <row r="43" spans="2:13" ht="27.75" customHeight="1" x14ac:dyDescent="0.2">
      <c r="B43" s="1147"/>
      <c r="C43" s="1148"/>
      <c r="D43" s="86"/>
      <c r="E43" s="1151" t="s">
        <v>33</v>
      </c>
      <c r="F43" s="1151"/>
      <c r="G43" s="1151"/>
      <c r="H43" s="1152"/>
      <c r="I43" s="341">
        <v>62172</v>
      </c>
      <c r="J43" s="342">
        <v>61012</v>
      </c>
      <c r="K43" s="342">
        <v>56320</v>
      </c>
      <c r="L43" s="342">
        <v>52610</v>
      </c>
      <c r="M43" s="343">
        <v>46866</v>
      </c>
    </row>
    <row r="44" spans="2:13" ht="27.75" customHeight="1" x14ac:dyDescent="0.2">
      <c r="B44" s="1147"/>
      <c r="C44" s="1148"/>
      <c r="D44" s="86"/>
      <c r="E44" s="1151" t="s">
        <v>34</v>
      </c>
      <c r="F44" s="1151"/>
      <c r="G44" s="1151"/>
      <c r="H44" s="1152"/>
      <c r="I44" s="341" t="s">
        <v>473</v>
      </c>
      <c r="J44" s="342" t="s">
        <v>473</v>
      </c>
      <c r="K44" s="342" t="s">
        <v>473</v>
      </c>
      <c r="L44" s="342" t="s">
        <v>473</v>
      </c>
      <c r="M44" s="343" t="s">
        <v>473</v>
      </c>
    </row>
    <row r="45" spans="2:13" ht="27.75" customHeight="1" x14ac:dyDescent="0.2">
      <c r="B45" s="1147"/>
      <c r="C45" s="1148"/>
      <c r="D45" s="86"/>
      <c r="E45" s="1151" t="s">
        <v>35</v>
      </c>
      <c r="F45" s="1151"/>
      <c r="G45" s="1151"/>
      <c r="H45" s="1152"/>
      <c r="I45" s="341">
        <v>160464</v>
      </c>
      <c r="J45" s="342">
        <v>153930</v>
      </c>
      <c r="K45" s="342">
        <v>149777</v>
      </c>
      <c r="L45" s="342">
        <v>150872</v>
      </c>
      <c r="M45" s="343">
        <v>145642</v>
      </c>
    </row>
    <row r="46" spans="2:13" ht="27.75" customHeight="1" x14ac:dyDescent="0.2">
      <c r="B46" s="1147"/>
      <c r="C46" s="1148"/>
      <c r="D46" s="87"/>
      <c r="E46" s="1161" t="s">
        <v>36</v>
      </c>
      <c r="F46" s="1161"/>
      <c r="G46" s="1161"/>
      <c r="H46" s="1162"/>
      <c r="I46" s="341">
        <v>22</v>
      </c>
      <c r="J46" s="342">
        <v>10</v>
      </c>
      <c r="K46" s="342">
        <v>64</v>
      </c>
      <c r="L46" s="342">
        <v>37</v>
      </c>
      <c r="M46" s="343">
        <v>40</v>
      </c>
    </row>
    <row r="47" spans="2:13" ht="27.75" customHeight="1" x14ac:dyDescent="0.2">
      <c r="B47" s="1147"/>
      <c r="C47" s="1148"/>
      <c r="D47" s="88"/>
      <c r="E47" s="1163" t="s">
        <v>37</v>
      </c>
      <c r="F47" s="1164"/>
      <c r="G47" s="1164"/>
      <c r="H47" s="1165"/>
      <c r="I47" s="341" t="s">
        <v>473</v>
      </c>
      <c r="J47" s="342" t="s">
        <v>473</v>
      </c>
      <c r="K47" s="342" t="s">
        <v>473</v>
      </c>
      <c r="L47" s="342" t="s">
        <v>473</v>
      </c>
      <c r="M47" s="343" t="s">
        <v>473</v>
      </c>
    </row>
    <row r="48" spans="2:13" ht="27.75" customHeight="1" x14ac:dyDescent="0.2">
      <c r="B48" s="1147"/>
      <c r="C48" s="1148"/>
      <c r="D48" s="86"/>
      <c r="E48" s="1151" t="s">
        <v>38</v>
      </c>
      <c r="F48" s="1151"/>
      <c r="G48" s="1151"/>
      <c r="H48" s="1152"/>
      <c r="I48" s="341" t="s">
        <v>473</v>
      </c>
      <c r="J48" s="342" t="s">
        <v>473</v>
      </c>
      <c r="K48" s="342" t="s">
        <v>473</v>
      </c>
      <c r="L48" s="342" t="s">
        <v>473</v>
      </c>
      <c r="M48" s="343" t="s">
        <v>473</v>
      </c>
    </row>
    <row r="49" spans="2:13" ht="27.75" customHeight="1" x14ac:dyDescent="0.2">
      <c r="B49" s="1149"/>
      <c r="C49" s="1150"/>
      <c r="D49" s="86"/>
      <c r="E49" s="1151" t="s">
        <v>39</v>
      </c>
      <c r="F49" s="1151"/>
      <c r="G49" s="1151"/>
      <c r="H49" s="1152"/>
      <c r="I49" s="341" t="s">
        <v>473</v>
      </c>
      <c r="J49" s="342" t="s">
        <v>473</v>
      </c>
      <c r="K49" s="342" t="s">
        <v>473</v>
      </c>
      <c r="L49" s="342" t="s">
        <v>473</v>
      </c>
      <c r="M49" s="343" t="s">
        <v>473</v>
      </c>
    </row>
    <row r="50" spans="2:13" ht="27.75" customHeight="1" x14ac:dyDescent="0.2">
      <c r="B50" s="1145" t="s">
        <v>40</v>
      </c>
      <c r="C50" s="1146"/>
      <c r="D50" s="89"/>
      <c r="E50" s="1151" t="s">
        <v>41</v>
      </c>
      <c r="F50" s="1151"/>
      <c r="G50" s="1151"/>
      <c r="H50" s="1152"/>
      <c r="I50" s="341">
        <v>69875</v>
      </c>
      <c r="J50" s="342">
        <v>102647</v>
      </c>
      <c r="K50" s="342">
        <v>107381</v>
      </c>
      <c r="L50" s="342">
        <v>113950</v>
      </c>
      <c r="M50" s="343">
        <v>111812</v>
      </c>
    </row>
    <row r="51" spans="2:13" ht="27.75" customHeight="1" x14ac:dyDescent="0.2">
      <c r="B51" s="1147"/>
      <c r="C51" s="1148"/>
      <c r="D51" s="86"/>
      <c r="E51" s="1151" t="s">
        <v>42</v>
      </c>
      <c r="F51" s="1151"/>
      <c r="G51" s="1151"/>
      <c r="H51" s="1152"/>
      <c r="I51" s="341">
        <v>53058</v>
      </c>
      <c r="J51" s="342">
        <v>50406</v>
      </c>
      <c r="K51" s="342">
        <v>50593</v>
      </c>
      <c r="L51" s="342">
        <v>48521</v>
      </c>
      <c r="M51" s="343">
        <v>46279</v>
      </c>
    </row>
    <row r="52" spans="2:13" ht="27.75" customHeight="1" x14ac:dyDescent="0.2">
      <c r="B52" s="1149"/>
      <c r="C52" s="1150"/>
      <c r="D52" s="86"/>
      <c r="E52" s="1151" t="s">
        <v>43</v>
      </c>
      <c r="F52" s="1151"/>
      <c r="G52" s="1151"/>
      <c r="H52" s="1152"/>
      <c r="I52" s="341">
        <v>730754</v>
      </c>
      <c r="J52" s="342">
        <v>718331</v>
      </c>
      <c r="K52" s="342">
        <v>685842</v>
      </c>
      <c r="L52" s="342">
        <v>653038</v>
      </c>
      <c r="M52" s="343">
        <v>614376</v>
      </c>
    </row>
    <row r="53" spans="2:13" ht="27.75" customHeight="1" thickBot="1" x14ac:dyDescent="0.25">
      <c r="B53" s="1153" t="s">
        <v>20</v>
      </c>
      <c r="C53" s="1154"/>
      <c r="D53" s="90"/>
      <c r="E53" s="1155" t="s">
        <v>44</v>
      </c>
      <c r="F53" s="1155"/>
      <c r="G53" s="1155"/>
      <c r="H53" s="1156"/>
      <c r="I53" s="344">
        <v>723727</v>
      </c>
      <c r="J53" s="345">
        <v>688239</v>
      </c>
      <c r="K53" s="345">
        <v>677833</v>
      </c>
      <c r="L53" s="345">
        <v>669082</v>
      </c>
      <c r="M53" s="346">
        <v>668423</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nOdjh73+ZjfYrzTRltFA58kdnZh6d5omBtt9JydVRcnMhqw2UxEcOWA/UGhxFZoXAePGI1KUrPsGvhz21ecLVA==" saltValue="DtHpLu5UQ+9sE+JIQvCo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513</v>
      </c>
      <c r="G54" s="98" t="s">
        <v>514</v>
      </c>
      <c r="H54" s="99" t="s">
        <v>515</v>
      </c>
    </row>
    <row r="55" spans="2:8" ht="52.5" customHeight="1" x14ac:dyDescent="0.2">
      <c r="B55" s="100"/>
      <c r="C55" s="1171" t="s">
        <v>46</v>
      </c>
      <c r="D55" s="1171"/>
      <c r="E55" s="1172"/>
      <c r="F55" s="347">
        <v>29702</v>
      </c>
      <c r="G55" s="347">
        <v>30999</v>
      </c>
      <c r="H55" s="348">
        <v>30979</v>
      </c>
    </row>
    <row r="56" spans="2:8" ht="52.5" customHeight="1" x14ac:dyDescent="0.2">
      <c r="B56" s="101"/>
      <c r="C56" s="1173" t="s">
        <v>47</v>
      </c>
      <c r="D56" s="1173"/>
      <c r="E56" s="1174"/>
      <c r="F56" s="349">
        <v>29797</v>
      </c>
      <c r="G56" s="349">
        <v>33327</v>
      </c>
      <c r="H56" s="350">
        <v>36311</v>
      </c>
    </row>
    <row r="57" spans="2:8" ht="53.25" customHeight="1" x14ac:dyDescent="0.2">
      <c r="B57" s="101"/>
      <c r="C57" s="1175" t="s">
        <v>48</v>
      </c>
      <c r="D57" s="1175"/>
      <c r="E57" s="1176"/>
      <c r="F57" s="351">
        <v>52075</v>
      </c>
      <c r="G57" s="351">
        <v>53786</v>
      </c>
      <c r="H57" s="352">
        <v>46380</v>
      </c>
    </row>
    <row r="58" spans="2:8" ht="45.75" customHeight="1" x14ac:dyDescent="0.2">
      <c r="B58" s="102"/>
      <c r="C58" s="1166" t="s">
        <v>533</v>
      </c>
      <c r="D58" s="1167"/>
      <c r="E58" s="1168"/>
      <c r="F58" s="353">
        <v>12000</v>
      </c>
      <c r="G58" s="353">
        <v>12003</v>
      </c>
      <c r="H58" s="354">
        <v>12031</v>
      </c>
    </row>
    <row r="59" spans="2:8" ht="45.75" customHeight="1" x14ac:dyDescent="0.2">
      <c r="B59" s="102"/>
      <c r="C59" s="1166" t="s">
        <v>534</v>
      </c>
      <c r="D59" s="1167"/>
      <c r="E59" s="1168"/>
      <c r="F59" s="353">
        <v>7971</v>
      </c>
      <c r="G59" s="353">
        <v>7904</v>
      </c>
      <c r="H59" s="354">
        <v>7839</v>
      </c>
    </row>
    <row r="60" spans="2:8" ht="45.75" customHeight="1" x14ac:dyDescent="0.2">
      <c r="B60" s="102"/>
      <c r="C60" s="1166" t="s">
        <v>535</v>
      </c>
      <c r="D60" s="1167"/>
      <c r="E60" s="1168"/>
      <c r="F60" s="353">
        <v>5000</v>
      </c>
      <c r="G60" s="353">
        <v>9000</v>
      </c>
      <c r="H60" s="354">
        <v>4007</v>
      </c>
    </row>
    <row r="61" spans="2:8" ht="45.75" customHeight="1" x14ac:dyDescent="0.2">
      <c r="B61" s="102"/>
      <c r="C61" s="1166" t="s">
        <v>536</v>
      </c>
      <c r="D61" s="1167"/>
      <c r="E61" s="1168"/>
      <c r="F61" s="353">
        <v>5982</v>
      </c>
      <c r="G61" s="353">
        <v>5506</v>
      </c>
      <c r="H61" s="354">
        <v>5147</v>
      </c>
    </row>
    <row r="62" spans="2:8" ht="45.75" customHeight="1" thickBot="1" x14ac:dyDescent="0.25">
      <c r="B62" s="103"/>
      <c r="C62" s="1166" t="s">
        <v>537</v>
      </c>
      <c r="D62" s="1167"/>
      <c r="E62" s="1168"/>
      <c r="F62" s="355">
        <v>3424</v>
      </c>
      <c r="G62" s="355">
        <v>2866</v>
      </c>
      <c r="H62" s="356">
        <v>2868</v>
      </c>
    </row>
    <row r="63" spans="2:8" ht="52.5" customHeight="1" thickBot="1" x14ac:dyDescent="0.25">
      <c r="B63" s="104"/>
      <c r="C63" s="1169" t="s">
        <v>49</v>
      </c>
      <c r="D63" s="1169"/>
      <c r="E63" s="1170"/>
      <c r="F63" s="357">
        <v>111574</v>
      </c>
      <c r="G63" s="357">
        <v>118112</v>
      </c>
      <c r="H63" s="358">
        <v>113670</v>
      </c>
    </row>
    <row r="64" spans="2:8" ht="13" x14ac:dyDescent="0.2"/>
  </sheetData>
  <sheetProtection algorithmName="SHA-512" hashValue="m89XPdmmoRMKcswHhmiHrDDcpu4UvrRsoLggZ6o9nSI/v4wMMIGbB8FpqDDbXP8dsZfQjS6Na9z2R9Mw4nQbgQ==" saltValue="MHxTkVPLKSL7dcZbUHf4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504</v>
      </c>
      <c r="B3" s="120"/>
      <c r="C3" s="121"/>
      <c r="D3" s="122">
        <v>165422</v>
      </c>
      <c r="E3" s="123"/>
      <c r="F3" s="124">
        <v>122371</v>
      </c>
      <c r="G3" s="125"/>
      <c r="H3" s="126"/>
    </row>
    <row r="4" spans="1:8" x14ac:dyDescent="0.2">
      <c r="A4" s="127"/>
      <c r="B4" s="128"/>
      <c r="C4" s="129"/>
      <c r="D4" s="130">
        <v>24999</v>
      </c>
      <c r="E4" s="131"/>
      <c r="F4" s="132">
        <v>28038</v>
      </c>
      <c r="G4" s="133"/>
      <c r="H4" s="134"/>
    </row>
    <row r="5" spans="1:8" x14ac:dyDescent="0.2">
      <c r="A5" s="115" t="s">
        <v>506</v>
      </c>
      <c r="B5" s="120"/>
      <c r="C5" s="121"/>
      <c r="D5" s="122">
        <v>137346</v>
      </c>
      <c r="E5" s="123"/>
      <c r="F5" s="124">
        <v>125393</v>
      </c>
      <c r="G5" s="125"/>
      <c r="H5" s="126"/>
    </row>
    <row r="6" spans="1:8" x14ac:dyDescent="0.2">
      <c r="A6" s="127"/>
      <c r="B6" s="128"/>
      <c r="C6" s="129"/>
      <c r="D6" s="130">
        <v>22255</v>
      </c>
      <c r="E6" s="131"/>
      <c r="F6" s="132">
        <v>28054</v>
      </c>
      <c r="G6" s="133"/>
      <c r="H6" s="134"/>
    </row>
    <row r="7" spans="1:8" x14ac:dyDescent="0.2">
      <c r="A7" s="115" t="s">
        <v>507</v>
      </c>
      <c r="B7" s="120"/>
      <c r="C7" s="121"/>
      <c r="D7" s="122">
        <v>98353</v>
      </c>
      <c r="E7" s="123"/>
      <c r="F7" s="124">
        <v>115991</v>
      </c>
      <c r="G7" s="125"/>
      <c r="H7" s="126"/>
    </row>
    <row r="8" spans="1:8" x14ac:dyDescent="0.2">
      <c r="A8" s="127"/>
      <c r="B8" s="128"/>
      <c r="C8" s="129"/>
      <c r="D8" s="130">
        <v>20372</v>
      </c>
      <c r="E8" s="131"/>
      <c r="F8" s="132">
        <v>28546</v>
      </c>
      <c r="G8" s="133"/>
      <c r="H8" s="134"/>
    </row>
    <row r="9" spans="1:8" x14ac:dyDescent="0.2">
      <c r="A9" s="115" t="s">
        <v>508</v>
      </c>
      <c r="B9" s="120"/>
      <c r="C9" s="121"/>
      <c r="D9" s="122">
        <v>89505</v>
      </c>
      <c r="E9" s="123"/>
      <c r="F9" s="124">
        <v>118517</v>
      </c>
      <c r="G9" s="125"/>
      <c r="H9" s="126"/>
    </row>
    <row r="10" spans="1:8" x14ac:dyDescent="0.2">
      <c r="A10" s="127"/>
      <c r="B10" s="128"/>
      <c r="C10" s="129"/>
      <c r="D10" s="130">
        <v>19812</v>
      </c>
      <c r="E10" s="131"/>
      <c r="F10" s="132">
        <v>30926</v>
      </c>
      <c r="G10" s="133"/>
      <c r="H10" s="134"/>
    </row>
    <row r="11" spans="1:8" x14ac:dyDescent="0.2">
      <c r="A11" s="115" t="s">
        <v>509</v>
      </c>
      <c r="B11" s="120"/>
      <c r="C11" s="121"/>
      <c r="D11" s="122">
        <v>98341</v>
      </c>
      <c r="E11" s="123"/>
      <c r="F11" s="124">
        <v>117465</v>
      </c>
      <c r="G11" s="125"/>
      <c r="H11" s="126"/>
    </row>
    <row r="12" spans="1:8" x14ac:dyDescent="0.2">
      <c r="A12" s="127"/>
      <c r="B12" s="128"/>
      <c r="C12" s="135"/>
      <c r="D12" s="130">
        <v>22217</v>
      </c>
      <c r="E12" s="131"/>
      <c r="F12" s="132">
        <v>29995</v>
      </c>
      <c r="G12" s="133"/>
      <c r="H12" s="134"/>
    </row>
    <row r="13" spans="1:8" x14ac:dyDescent="0.2">
      <c r="A13" s="115"/>
      <c r="B13" s="120"/>
      <c r="C13" s="121"/>
      <c r="D13" s="122">
        <v>117793</v>
      </c>
      <c r="E13" s="123"/>
      <c r="F13" s="124">
        <v>119947</v>
      </c>
      <c r="G13" s="136"/>
      <c r="H13" s="126"/>
    </row>
    <row r="14" spans="1:8" x14ac:dyDescent="0.2">
      <c r="A14" s="127"/>
      <c r="B14" s="128"/>
      <c r="C14" s="129"/>
      <c r="D14" s="130">
        <v>21931</v>
      </c>
      <c r="E14" s="131"/>
      <c r="F14" s="132">
        <v>29112</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6.24</v>
      </c>
      <c r="C19" s="137">
        <f>ROUND(VALUE(SUBSTITUTE(実質収支比率等に係る経年分析!G$48,"▲","-")),2)</f>
        <v>4.34</v>
      </c>
      <c r="D19" s="137">
        <f>ROUND(VALUE(SUBSTITUTE(実質収支比率等に係る経年分析!H$48,"▲","-")),2)</f>
        <v>5.0599999999999996</v>
      </c>
      <c r="E19" s="137">
        <f>ROUND(VALUE(SUBSTITUTE(実質収支比率等に係る経年分析!I$48,"▲","-")),2)</f>
        <v>4.9800000000000004</v>
      </c>
      <c r="F19" s="137">
        <f>ROUND(VALUE(SUBSTITUTE(実質収支比率等に係る経年分析!J$48,"▲","-")),2)</f>
        <v>3.08</v>
      </c>
    </row>
    <row r="20" spans="1:11" x14ac:dyDescent="0.2">
      <c r="A20" s="137" t="s">
        <v>54</v>
      </c>
      <c r="B20" s="137">
        <f>ROUND(VALUE(SUBSTITUTE(実質収支比率等に係る経年分析!F$47,"▲","-")),2)</f>
        <v>4.49</v>
      </c>
      <c r="C20" s="137">
        <f>ROUND(VALUE(SUBSTITUTE(実質収支比率等に係る経年分析!G$47,"▲","-")),2)</f>
        <v>8.5399999999999991</v>
      </c>
      <c r="D20" s="137">
        <f>ROUND(VALUE(SUBSTITUTE(実質収支比率等に係る経年分析!H$47,"▲","-")),2)</f>
        <v>7.6</v>
      </c>
      <c r="E20" s="137">
        <f>ROUND(VALUE(SUBSTITUTE(実質収支比率等に係る経年分析!I$47,"▲","-")),2)</f>
        <v>7.94</v>
      </c>
      <c r="F20" s="137">
        <f>ROUND(VALUE(SUBSTITUTE(実質収支比率等に係る経年分析!J$47,"▲","-")),2)</f>
        <v>7.86</v>
      </c>
    </row>
    <row r="21" spans="1:11" x14ac:dyDescent="0.2">
      <c r="A21" s="137" t="s">
        <v>55</v>
      </c>
      <c r="B21" s="137">
        <f>IF(ISNUMBER(VALUE(SUBSTITUTE(実質収支比率等に係る経年分析!F$49,"▲","-"))),ROUND(VALUE(SUBSTITUTE(実質収支比率等に係る経年分析!F$49,"▲","-")),2),NA())</f>
        <v>2.78</v>
      </c>
      <c r="C21" s="137">
        <f>IF(ISNUMBER(VALUE(SUBSTITUTE(実質収支比率等に係る経年分析!G$49,"▲","-"))),ROUND(VALUE(SUBSTITUTE(実質収支比率等に係る経年分析!G$49,"▲","-")),2),NA())</f>
        <v>3.71</v>
      </c>
      <c r="D21" s="137">
        <f>IF(ISNUMBER(VALUE(SUBSTITUTE(実質収支比率等に係る経年分析!H$49,"▲","-"))),ROUND(VALUE(SUBSTITUTE(実質収支比率等に係る経年分析!H$49,"▲","-")),2),NA())</f>
        <v>0.45</v>
      </c>
      <c r="E21" s="137">
        <f>IF(ISNUMBER(VALUE(SUBSTITUTE(実質収支比率等に係る経年分析!I$49,"▲","-"))),ROUND(VALUE(SUBSTITUTE(実質収支比率等に係る経年分析!I$49,"▲","-")),2),NA())</f>
        <v>0.76</v>
      </c>
      <c r="F21" s="137">
        <f>IF(ISNUMBER(VALUE(SUBSTITUTE(実質収支比率等に係る経年分析!J$49,"▲","-"))),ROUND(VALUE(SUBSTITUTE(実質収支比率等に係る経年分析!J$49,"▲","-")),2),NA())</f>
        <v>-1.36</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証紙収入整理特別会計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0.02</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0.02</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0.02</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0.02</v>
      </c>
    </row>
    <row r="30" spans="1:11" x14ac:dyDescent="0.2">
      <c r="A30" s="138" t="str">
        <f>IF(連結実質赤字比率に係る赤字・黒字の構成分析!C$40="",NA(),連結実質赤字比率に係る赤字・黒字の構成分析!C$40)</f>
        <v>国民健康保険特別会計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1.03</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0.37</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0.11</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0.18</v>
      </c>
    </row>
    <row r="31" spans="1:11" x14ac:dyDescent="0.2">
      <c r="A31" s="138" t="str">
        <f>IF(連結実質赤字比率に係る赤字・黒字の構成分析!C$39="",NA(),連結実質赤字比率に係る赤字・黒字の構成分析!C$39)</f>
        <v>岩手県港湾整備事業特別会計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0.43</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0.27</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0.23</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0.22</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0.22</v>
      </c>
    </row>
    <row r="32" spans="1:11" x14ac:dyDescent="0.2">
      <c r="A32" s="138" t="str">
        <f>IF(連結実質赤字比率に係る赤字・黒字の構成分析!C$38="",NA(),連結実質赤字比率に係る赤字・黒字の構成分析!C$38)</f>
        <v>岩手県工業用水道事業会計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0.17</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0.3</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0.44</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0.52</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0.43</v>
      </c>
    </row>
    <row r="33" spans="1:16" x14ac:dyDescent="0.2">
      <c r="A33" s="138" t="str">
        <f>IF(連結実質赤字比率に係る赤字・黒字の構成分析!C$37="",NA(),連結実質赤字比率に係る赤字・黒字の構成分析!C$37)</f>
        <v>岩手県流域下水道事業会計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0.24</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0.24</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0.43</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0.45</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0.51</v>
      </c>
    </row>
    <row r="34" spans="1:16" x14ac:dyDescent="0.2">
      <c r="A34" s="138" t="str">
        <f>IF(連結実質赤字比率に係る赤字・黒字の構成分析!C$36="",NA(),連結実質赤字比率に係る赤字・黒字の構成分析!C$36)</f>
        <v>岩手県立病院等事業会計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1.59</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2.67</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3.14</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3.01</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1.39</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6.24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4.34</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5.05</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4.9800000000000004</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3.08</v>
      </c>
    </row>
    <row r="36" spans="1:16" x14ac:dyDescent="0.2">
      <c r="A36" s="138" t="str">
        <f>IF(連結実質赤字比率に係る赤字・黒字の構成分析!C$34="",NA(),連結実質赤字比率に係る赤字・黒字の構成分析!C$34)</f>
        <v>岩手県電気事業会計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4.34</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4.68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5.05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4.24</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4.22</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68972</v>
      </c>
      <c r="E42" s="139"/>
      <c r="F42" s="139"/>
      <c r="G42" s="139">
        <f>'実質公債費比率（分子）の構造'!L$52</f>
        <v>64830</v>
      </c>
      <c r="H42" s="139"/>
      <c r="I42" s="139"/>
      <c r="J42" s="139">
        <f>'実質公債費比率（分子）の構造'!M$52</f>
        <v>61971</v>
      </c>
      <c r="K42" s="139"/>
      <c r="L42" s="139"/>
      <c r="M42" s="139">
        <f>'実質公債費比率（分子）の構造'!N$52</f>
        <v>59953</v>
      </c>
      <c r="N42" s="139"/>
      <c r="O42" s="139"/>
      <c r="P42" s="139">
        <f>'実質公債費比率（分子）の構造'!O$52</f>
        <v>57541</v>
      </c>
    </row>
    <row r="43" spans="1:16" x14ac:dyDescent="0.2">
      <c r="A43" s="139" t="s">
        <v>17</v>
      </c>
      <c r="B43" s="139">
        <f>'実質公債費比率（分子）の構造'!K$51</f>
        <v>0</v>
      </c>
      <c r="C43" s="139"/>
      <c r="D43" s="139"/>
      <c r="E43" s="139">
        <f>'実質公債費比率（分子）の構造'!L$51</f>
        <v>0</v>
      </c>
      <c r="F43" s="139"/>
      <c r="G43" s="139"/>
      <c r="H43" s="139">
        <f>'実質公債費比率（分子）の構造'!M$51</f>
        <v>0</v>
      </c>
      <c r="I43" s="139"/>
      <c r="J43" s="139"/>
      <c r="K43" s="139">
        <f>'実質公債費比率（分子）の構造'!N$51</f>
        <v>0</v>
      </c>
      <c r="L43" s="139"/>
      <c r="M43" s="139"/>
      <c r="N43" s="139">
        <f>'実質公債費比率（分子）の構造'!O$51</f>
        <v>3</v>
      </c>
      <c r="O43" s="139"/>
      <c r="P43" s="139"/>
    </row>
    <row r="44" spans="1:16" x14ac:dyDescent="0.2">
      <c r="A44" s="139" t="s">
        <v>63</v>
      </c>
      <c r="B44" s="139">
        <f>'実質公債費比率（分子）の構造'!K$50</f>
        <v>725</v>
      </c>
      <c r="C44" s="139"/>
      <c r="D44" s="139"/>
      <c r="E44" s="139">
        <f>'実質公債費比率（分子）の構造'!L$50</f>
        <v>662</v>
      </c>
      <c r="F44" s="139"/>
      <c r="G44" s="139"/>
      <c r="H44" s="139">
        <f>'実質公債費比率（分子）の構造'!M$50</f>
        <v>310</v>
      </c>
      <c r="I44" s="139"/>
      <c r="J44" s="139"/>
      <c r="K44" s="139">
        <f>'実質公債費比率（分子）の構造'!N$50</f>
        <v>283</v>
      </c>
      <c r="L44" s="139"/>
      <c r="M44" s="139"/>
      <c r="N44" s="139">
        <f>'実質公債費比率（分子）の構造'!O$50</f>
        <v>365</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9006</v>
      </c>
      <c r="C46" s="139"/>
      <c r="D46" s="139"/>
      <c r="E46" s="139">
        <f>'実質公債費比率（分子）の構造'!L$48</f>
        <v>9881</v>
      </c>
      <c r="F46" s="139"/>
      <c r="G46" s="139"/>
      <c r="H46" s="139">
        <f>'実質公債費比率（分子）の構造'!M$48</f>
        <v>8801</v>
      </c>
      <c r="I46" s="139"/>
      <c r="J46" s="139"/>
      <c r="K46" s="139">
        <f>'実質公債費比率（分子）の構造'!N$48</f>
        <v>9076</v>
      </c>
      <c r="L46" s="139"/>
      <c r="M46" s="139"/>
      <c r="N46" s="139">
        <f>'実質公債費比率（分子）の構造'!O$48</f>
        <v>8216</v>
      </c>
      <c r="O46" s="139"/>
      <c r="P46" s="139"/>
    </row>
    <row r="47" spans="1:16" x14ac:dyDescent="0.2">
      <c r="A47" s="139" t="s">
        <v>13</v>
      </c>
      <c r="B47" s="139">
        <f>'実質公債費比率（分子）の構造'!K$47</f>
        <v>1318</v>
      </c>
      <c r="C47" s="139"/>
      <c r="D47" s="139"/>
      <c r="E47" s="139">
        <f>'実質公債費比率（分子）の構造'!L$47</f>
        <v>1418</v>
      </c>
      <c r="F47" s="139"/>
      <c r="G47" s="139"/>
      <c r="H47" s="139">
        <f>'実質公債費比率（分子）の構造'!M$47</f>
        <v>1518</v>
      </c>
      <c r="I47" s="139"/>
      <c r="J47" s="139"/>
      <c r="K47" s="139">
        <f>'実質公債費比率（分子）の構造'!N$47</f>
        <v>1747</v>
      </c>
      <c r="L47" s="139"/>
      <c r="M47" s="139"/>
      <c r="N47" s="139">
        <f>'実質公債費比率（分子）の構造'!O$47</f>
        <v>2234</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98993</v>
      </c>
      <c r="C49" s="139"/>
      <c r="D49" s="139"/>
      <c r="E49" s="139">
        <f>'実質公債費比率（分子）の構造'!L$45</f>
        <v>100081</v>
      </c>
      <c r="F49" s="139"/>
      <c r="G49" s="139"/>
      <c r="H49" s="139">
        <f>'実質公債費比率（分子）の構造'!M$45</f>
        <v>91713</v>
      </c>
      <c r="I49" s="139"/>
      <c r="J49" s="139"/>
      <c r="K49" s="139">
        <f>'実質公債費比率（分子）の構造'!N$45</f>
        <v>89354</v>
      </c>
      <c r="L49" s="139"/>
      <c r="M49" s="139"/>
      <c r="N49" s="139">
        <f>'実質公債費比率（分子）の構造'!O$45</f>
        <v>90120</v>
      </c>
      <c r="O49" s="139"/>
      <c r="P49" s="139"/>
    </row>
    <row r="50" spans="1:16" x14ac:dyDescent="0.2">
      <c r="A50" s="139" t="s">
        <v>68</v>
      </c>
      <c r="B50" s="139" t="e">
        <f>NA()</f>
        <v>#N/A</v>
      </c>
      <c r="C50" s="139">
        <f>IF(ISNUMBER('実質公債費比率（分子）の構造'!K$53),'実質公債費比率（分子）の構造'!K$53,NA())</f>
        <v>41070</v>
      </c>
      <c r="D50" s="139" t="e">
        <f>NA()</f>
        <v>#N/A</v>
      </c>
      <c r="E50" s="139" t="e">
        <f>NA()</f>
        <v>#N/A</v>
      </c>
      <c r="F50" s="139">
        <f>IF(ISNUMBER('実質公債費比率（分子）の構造'!L$53),'実質公債費比率（分子）の構造'!L$53,NA())</f>
        <v>47212</v>
      </c>
      <c r="G50" s="139" t="e">
        <f>NA()</f>
        <v>#N/A</v>
      </c>
      <c r="H50" s="139" t="e">
        <f>NA()</f>
        <v>#N/A</v>
      </c>
      <c r="I50" s="139">
        <f>IF(ISNUMBER('実質公債費比率（分子）の構造'!M$53),'実質公債費比率（分子）の構造'!M$53,NA())</f>
        <v>40371</v>
      </c>
      <c r="J50" s="139" t="e">
        <f>NA()</f>
        <v>#N/A</v>
      </c>
      <c r="K50" s="139" t="e">
        <f>NA()</f>
        <v>#N/A</v>
      </c>
      <c r="L50" s="139">
        <f>IF(ISNUMBER('実質公債費比率（分子）の構造'!N$53),'実質公債費比率（分子）の構造'!N$53,NA())</f>
        <v>40507</v>
      </c>
      <c r="M50" s="139" t="e">
        <f>NA()</f>
        <v>#N/A</v>
      </c>
      <c r="N50" s="139" t="e">
        <f>NA()</f>
        <v>#N/A</v>
      </c>
      <c r="O50" s="139">
        <f>IF(ISNUMBER('実質公債費比率（分子）の構造'!O$53),'実質公債費比率（分子）の構造'!O$53,NA())</f>
        <v>43397</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730754</v>
      </c>
      <c r="E56" s="138"/>
      <c r="F56" s="138"/>
      <c r="G56" s="138">
        <f>'将来負担比率（分子）の構造'!J$52</f>
        <v>718331</v>
      </c>
      <c r="H56" s="138"/>
      <c r="I56" s="138"/>
      <c r="J56" s="138">
        <f>'将来負担比率（分子）の構造'!K$52</f>
        <v>685842</v>
      </c>
      <c r="K56" s="138"/>
      <c r="L56" s="138"/>
      <c r="M56" s="138">
        <f>'将来負担比率（分子）の構造'!L$52</f>
        <v>653038</v>
      </c>
      <c r="N56" s="138"/>
      <c r="O56" s="138"/>
      <c r="P56" s="138">
        <f>'将来負担比率（分子）の構造'!M$52</f>
        <v>614376</v>
      </c>
    </row>
    <row r="57" spans="1:16" x14ac:dyDescent="0.2">
      <c r="A57" s="138" t="s">
        <v>42</v>
      </c>
      <c r="B57" s="138"/>
      <c r="C57" s="138"/>
      <c r="D57" s="138">
        <f>'将来負担比率（分子）の構造'!I$51</f>
        <v>53058</v>
      </c>
      <c r="E57" s="138"/>
      <c r="F57" s="138"/>
      <c r="G57" s="138">
        <f>'将来負担比率（分子）の構造'!J$51</f>
        <v>50406</v>
      </c>
      <c r="H57" s="138"/>
      <c r="I57" s="138"/>
      <c r="J57" s="138">
        <f>'将来負担比率（分子）の構造'!K$51</f>
        <v>50593</v>
      </c>
      <c r="K57" s="138"/>
      <c r="L57" s="138"/>
      <c r="M57" s="138">
        <f>'将来負担比率（分子）の構造'!L$51</f>
        <v>48521</v>
      </c>
      <c r="N57" s="138"/>
      <c r="O57" s="138"/>
      <c r="P57" s="138">
        <f>'将来負担比率（分子）の構造'!M$51</f>
        <v>46279</v>
      </c>
    </row>
    <row r="58" spans="1:16" x14ac:dyDescent="0.2">
      <c r="A58" s="138" t="s">
        <v>41</v>
      </c>
      <c r="B58" s="138"/>
      <c r="C58" s="138"/>
      <c r="D58" s="138">
        <f>'将来負担比率（分子）の構造'!I$50</f>
        <v>69875</v>
      </c>
      <c r="E58" s="138"/>
      <c r="F58" s="138"/>
      <c r="G58" s="138">
        <f>'将来負担比率（分子）の構造'!J$50</f>
        <v>102647</v>
      </c>
      <c r="H58" s="138"/>
      <c r="I58" s="138"/>
      <c r="J58" s="138">
        <f>'将来負担比率（分子）の構造'!K$50</f>
        <v>107381</v>
      </c>
      <c r="K58" s="138"/>
      <c r="L58" s="138"/>
      <c r="M58" s="138">
        <f>'将来負担比率（分子）の構造'!L$50</f>
        <v>113950</v>
      </c>
      <c r="N58" s="138"/>
      <c r="O58" s="138"/>
      <c r="P58" s="138">
        <f>'将来負担比率（分子）の構造'!M$50</f>
        <v>111812</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22</v>
      </c>
      <c r="C61" s="138"/>
      <c r="D61" s="138"/>
      <c r="E61" s="138">
        <f>'将来負担比率（分子）の構造'!J$46</f>
        <v>10</v>
      </c>
      <c r="F61" s="138"/>
      <c r="G61" s="138"/>
      <c r="H61" s="138">
        <f>'将来負担比率（分子）の構造'!K$46</f>
        <v>64</v>
      </c>
      <c r="I61" s="138"/>
      <c r="J61" s="138"/>
      <c r="K61" s="138">
        <f>'将来負担比率（分子）の構造'!L$46</f>
        <v>37</v>
      </c>
      <c r="L61" s="138"/>
      <c r="M61" s="138"/>
      <c r="N61" s="138">
        <f>'将来負担比率（分子）の構造'!M$46</f>
        <v>40</v>
      </c>
      <c r="O61" s="138"/>
      <c r="P61" s="138"/>
    </row>
    <row r="62" spans="1:16" x14ac:dyDescent="0.2">
      <c r="A62" s="138" t="s">
        <v>35</v>
      </c>
      <c r="B62" s="138">
        <f>'将来負担比率（分子）の構造'!I$45</f>
        <v>160464</v>
      </c>
      <c r="C62" s="138"/>
      <c r="D62" s="138"/>
      <c r="E62" s="138">
        <f>'将来負担比率（分子）の構造'!J$45</f>
        <v>153930</v>
      </c>
      <c r="F62" s="138"/>
      <c r="G62" s="138"/>
      <c r="H62" s="138">
        <f>'将来負担比率（分子）の構造'!K$45</f>
        <v>149777</v>
      </c>
      <c r="I62" s="138"/>
      <c r="J62" s="138"/>
      <c r="K62" s="138">
        <f>'将来負担比率（分子）の構造'!L$45</f>
        <v>150872</v>
      </c>
      <c r="L62" s="138"/>
      <c r="M62" s="138"/>
      <c r="N62" s="138">
        <f>'将来負担比率（分子）の構造'!M$45</f>
        <v>145642</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62172</v>
      </c>
      <c r="C64" s="138"/>
      <c r="D64" s="138"/>
      <c r="E64" s="138">
        <f>'将来負担比率（分子）の構造'!J$43</f>
        <v>61012</v>
      </c>
      <c r="F64" s="138"/>
      <c r="G64" s="138"/>
      <c r="H64" s="138">
        <f>'将来負担比率（分子）の構造'!K$43</f>
        <v>56320</v>
      </c>
      <c r="I64" s="138"/>
      <c r="J64" s="138"/>
      <c r="K64" s="138">
        <f>'将来負担比率（分子）の構造'!L$43</f>
        <v>52610</v>
      </c>
      <c r="L64" s="138"/>
      <c r="M64" s="138"/>
      <c r="N64" s="138">
        <f>'将来負担比率（分子）の構造'!M$43</f>
        <v>46866</v>
      </c>
      <c r="O64" s="138"/>
      <c r="P64" s="138"/>
    </row>
    <row r="65" spans="1:16" x14ac:dyDescent="0.2">
      <c r="A65" s="138" t="s">
        <v>32</v>
      </c>
      <c r="B65" s="138">
        <f>'将来負担比率（分子）の構造'!I$42</f>
        <v>1487</v>
      </c>
      <c r="C65" s="138"/>
      <c r="D65" s="138"/>
      <c r="E65" s="138">
        <f>'将来負担比率（分子）の構造'!J$42</f>
        <v>1035</v>
      </c>
      <c r="F65" s="138"/>
      <c r="G65" s="138"/>
      <c r="H65" s="138">
        <f>'将来負担比率（分子）の構造'!K$42</f>
        <v>674</v>
      </c>
      <c r="I65" s="138"/>
      <c r="J65" s="138"/>
      <c r="K65" s="138">
        <f>'将来負担比率（分子）の構造'!L$42</f>
        <v>808</v>
      </c>
      <c r="L65" s="138"/>
      <c r="M65" s="138"/>
      <c r="N65" s="138">
        <f>'将来負担比率（分子）の構造'!M$42</f>
        <v>571</v>
      </c>
      <c r="O65" s="138"/>
      <c r="P65" s="138"/>
    </row>
    <row r="66" spans="1:16" x14ac:dyDescent="0.2">
      <c r="A66" s="138" t="s">
        <v>31</v>
      </c>
      <c r="B66" s="138">
        <f>'将来負担比率（分子）の構造'!I$41</f>
        <v>1353268</v>
      </c>
      <c r="C66" s="138"/>
      <c r="D66" s="138"/>
      <c r="E66" s="138">
        <f>'将来負担比率（分子）の構造'!J$41</f>
        <v>1343636</v>
      </c>
      <c r="F66" s="138"/>
      <c r="G66" s="138"/>
      <c r="H66" s="138">
        <f>'将来負担比率（分子）の構造'!K$41</f>
        <v>1314815</v>
      </c>
      <c r="I66" s="138"/>
      <c r="J66" s="138"/>
      <c r="K66" s="138">
        <f>'将来負担比率（分子）の構造'!L$41</f>
        <v>1280263</v>
      </c>
      <c r="L66" s="138"/>
      <c r="M66" s="138"/>
      <c r="N66" s="138">
        <f>'将来負担比率（分子）の構造'!M$41</f>
        <v>1247772</v>
      </c>
      <c r="O66" s="138"/>
      <c r="P66" s="138"/>
    </row>
    <row r="67" spans="1:16" x14ac:dyDescent="0.2">
      <c r="A67" s="138" t="s">
        <v>72</v>
      </c>
      <c r="B67" s="138" t="e">
        <f>NA()</f>
        <v>#N/A</v>
      </c>
      <c r="C67" s="138">
        <f>IF(ISNUMBER('将来負担比率（分子）の構造'!I$53), IF('将来負担比率（分子）の構造'!I$53 &lt; 0, 0, '将来負担比率（分子）の構造'!I$53), NA())</f>
        <v>723727</v>
      </c>
      <c r="D67" s="138" t="e">
        <f>NA()</f>
        <v>#N/A</v>
      </c>
      <c r="E67" s="138" t="e">
        <f>NA()</f>
        <v>#N/A</v>
      </c>
      <c r="F67" s="138">
        <f>IF(ISNUMBER('将来負担比率（分子）の構造'!J$53), IF('将来負担比率（分子）の構造'!J$53 &lt; 0, 0, '将来負担比率（分子）の構造'!J$53), NA())</f>
        <v>688239</v>
      </c>
      <c r="G67" s="138" t="e">
        <f>NA()</f>
        <v>#N/A</v>
      </c>
      <c r="H67" s="138" t="e">
        <f>NA()</f>
        <v>#N/A</v>
      </c>
      <c r="I67" s="138">
        <f>IF(ISNUMBER('将来負担比率（分子）の構造'!K$53), IF('将来負担比率（分子）の構造'!K$53 &lt; 0, 0, '将来負担比率（分子）の構造'!K$53), NA())</f>
        <v>677833</v>
      </c>
      <c r="J67" s="138" t="e">
        <f>NA()</f>
        <v>#N/A</v>
      </c>
      <c r="K67" s="138" t="e">
        <f>NA()</f>
        <v>#N/A</v>
      </c>
      <c r="L67" s="138">
        <f>IF(ISNUMBER('将来負担比率（分子）の構造'!L$53), IF('将来負担比率（分子）の構造'!L$53 &lt; 0, 0, '将来負担比率（分子）の構造'!L$53), NA())</f>
        <v>669082</v>
      </c>
      <c r="M67" s="138" t="e">
        <f>NA()</f>
        <v>#N/A</v>
      </c>
      <c r="N67" s="138" t="e">
        <f>NA()</f>
        <v>#N/A</v>
      </c>
      <c r="O67" s="138">
        <f>IF(ISNUMBER('将来負担比率（分子）の構造'!M$53), IF('将来負担比率（分子）の構造'!M$53 &lt; 0, 0, '将来負担比率（分子）の構造'!M$53), NA())</f>
        <v>668423</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29702</v>
      </c>
      <c r="C72" s="142">
        <f>基金残高に係る経年分析!G55</f>
        <v>30999</v>
      </c>
      <c r="D72" s="142">
        <f>基金残高に係る経年分析!H55</f>
        <v>30979</v>
      </c>
    </row>
    <row r="73" spans="1:16" x14ac:dyDescent="0.2">
      <c r="A73" s="141" t="s">
        <v>75</v>
      </c>
      <c r="B73" s="142">
        <f>基金残高に係る経年分析!F56</f>
        <v>29797</v>
      </c>
      <c r="C73" s="142">
        <f>基金残高に係る経年分析!G56</f>
        <v>33327</v>
      </c>
      <c r="D73" s="142">
        <f>基金残高に係る経年分析!H56</f>
        <v>36311</v>
      </c>
    </row>
    <row r="74" spans="1:16" x14ac:dyDescent="0.2">
      <c r="A74" s="141" t="s">
        <v>76</v>
      </c>
      <c r="B74" s="142">
        <f>基金残高に係る経年分析!F57</f>
        <v>52075</v>
      </c>
      <c r="C74" s="142">
        <f>基金残高に係る経年分析!G57</f>
        <v>53786</v>
      </c>
      <c r="D74" s="142">
        <f>基金残高に係る経年分析!H57</f>
        <v>46380</v>
      </c>
    </row>
  </sheetData>
  <sheetProtection algorithmName="SHA-512" hashValue="AuDXryu09lERlz2h+hgCAVVu66hz0lsqfiYssnO86QJ6kxCoKSuphnErrx5q+oNHem/K+U75D++SpvTtbW16HQ==" saltValue="7ZvVyPVmHv4lsukbjSdV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171488007</v>
      </c>
      <c r="S5" s="653"/>
      <c r="T5" s="653"/>
      <c r="U5" s="653"/>
      <c r="V5" s="653"/>
      <c r="W5" s="653"/>
      <c r="X5" s="653"/>
      <c r="Y5" s="654"/>
      <c r="Z5" s="664">
        <v>21.3</v>
      </c>
      <c r="AA5" s="664"/>
      <c r="AB5" s="664"/>
      <c r="AC5" s="664"/>
      <c r="AD5" s="665">
        <v>133691074</v>
      </c>
      <c r="AE5" s="665"/>
      <c r="AF5" s="665"/>
      <c r="AG5" s="665"/>
      <c r="AH5" s="665"/>
      <c r="AI5" s="665"/>
      <c r="AJ5" s="665"/>
      <c r="AK5" s="665"/>
      <c r="AL5" s="649">
        <v>33.5</v>
      </c>
      <c r="AM5" s="650"/>
      <c r="AN5" s="650"/>
      <c r="AO5" s="651"/>
      <c r="AP5" s="635" t="s">
        <v>195</v>
      </c>
      <c r="AQ5" s="636"/>
      <c r="AR5" s="636"/>
      <c r="AS5" s="636"/>
      <c r="AT5" s="636"/>
      <c r="AU5" s="636"/>
      <c r="AV5" s="636"/>
      <c r="AW5" s="636"/>
      <c r="AX5" s="636"/>
      <c r="AY5" s="636"/>
      <c r="AZ5" s="636"/>
      <c r="BA5" s="636"/>
      <c r="BB5" s="636"/>
      <c r="BC5" s="637"/>
      <c r="BD5" s="560">
        <v>171400924</v>
      </c>
      <c r="BE5" s="561"/>
      <c r="BF5" s="561"/>
      <c r="BG5" s="561"/>
      <c r="BH5" s="561"/>
      <c r="BI5" s="561"/>
      <c r="BJ5" s="561"/>
      <c r="BK5" s="562"/>
      <c r="BL5" s="643">
        <v>99.9</v>
      </c>
      <c r="BM5" s="643"/>
      <c r="BN5" s="643"/>
      <c r="BO5" s="643"/>
      <c r="BP5" s="638">
        <v>1191656</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29729135</v>
      </c>
      <c r="S6" s="561"/>
      <c r="T6" s="561"/>
      <c r="U6" s="561"/>
      <c r="V6" s="561"/>
      <c r="W6" s="561"/>
      <c r="X6" s="561"/>
      <c r="Y6" s="562"/>
      <c r="Z6" s="643">
        <v>3.7</v>
      </c>
      <c r="AA6" s="643"/>
      <c r="AB6" s="643"/>
      <c r="AC6" s="643"/>
      <c r="AD6" s="638">
        <v>29729135</v>
      </c>
      <c r="AE6" s="638"/>
      <c r="AF6" s="638"/>
      <c r="AG6" s="638"/>
      <c r="AH6" s="638"/>
      <c r="AI6" s="638"/>
      <c r="AJ6" s="638"/>
      <c r="AK6" s="638"/>
      <c r="AL6" s="563">
        <v>7.4</v>
      </c>
      <c r="AM6" s="644"/>
      <c r="AN6" s="644"/>
      <c r="AO6" s="646"/>
      <c r="AP6" s="557" t="s">
        <v>200</v>
      </c>
      <c r="AQ6" s="558"/>
      <c r="AR6" s="558"/>
      <c r="AS6" s="558"/>
      <c r="AT6" s="558"/>
      <c r="AU6" s="558"/>
      <c r="AV6" s="558"/>
      <c r="AW6" s="558"/>
      <c r="AX6" s="558"/>
      <c r="AY6" s="558"/>
      <c r="AZ6" s="558"/>
      <c r="BA6" s="558"/>
      <c r="BB6" s="558"/>
      <c r="BC6" s="559"/>
      <c r="BD6" s="560">
        <v>171400924</v>
      </c>
      <c r="BE6" s="561"/>
      <c r="BF6" s="561"/>
      <c r="BG6" s="561"/>
      <c r="BH6" s="561"/>
      <c r="BI6" s="561"/>
      <c r="BJ6" s="561"/>
      <c r="BK6" s="562"/>
      <c r="BL6" s="643">
        <v>99.9</v>
      </c>
      <c r="BM6" s="643"/>
      <c r="BN6" s="643"/>
      <c r="BO6" s="643"/>
      <c r="BP6" s="638">
        <v>1191656</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1406802</v>
      </c>
      <c r="CN6" s="561"/>
      <c r="CO6" s="561"/>
      <c r="CP6" s="561"/>
      <c r="CQ6" s="561"/>
      <c r="CR6" s="561"/>
      <c r="CS6" s="561"/>
      <c r="CT6" s="562"/>
      <c r="CU6" s="643">
        <v>0.2</v>
      </c>
      <c r="CV6" s="643"/>
      <c r="CW6" s="643"/>
      <c r="CX6" s="643"/>
      <c r="CY6" s="566">
        <v>4597</v>
      </c>
      <c r="CZ6" s="561"/>
      <c r="DA6" s="561"/>
      <c r="DB6" s="561"/>
      <c r="DC6" s="561"/>
      <c r="DD6" s="561"/>
      <c r="DE6" s="561"/>
      <c r="DF6" s="561"/>
      <c r="DG6" s="561"/>
      <c r="DH6" s="561"/>
      <c r="DI6" s="561"/>
      <c r="DJ6" s="561"/>
      <c r="DK6" s="562"/>
      <c r="DL6" s="566">
        <v>1394246</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3101339</v>
      </c>
      <c r="S7" s="561"/>
      <c r="T7" s="561"/>
      <c r="U7" s="561"/>
      <c r="V7" s="561"/>
      <c r="W7" s="561"/>
      <c r="X7" s="561"/>
      <c r="Y7" s="562"/>
      <c r="Z7" s="643">
        <v>0.4</v>
      </c>
      <c r="AA7" s="643"/>
      <c r="AB7" s="643"/>
      <c r="AC7" s="643"/>
      <c r="AD7" s="638">
        <v>3101339</v>
      </c>
      <c r="AE7" s="638"/>
      <c r="AF7" s="638"/>
      <c r="AG7" s="638"/>
      <c r="AH7" s="638"/>
      <c r="AI7" s="638"/>
      <c r="AJ7" s="638"/>
      <c r="AK7" s="638"/>
      <c r="AL7" s="563">
        <v>0.8</v>
      </c>
      <c r="AM7" s="644"/>
      <c r="AN7" s="644"/>
      <c r="AO7" s="646"/>
      <c r="AP7" s="557" t="s">
        <v>203</v>
      </c>
      <c r="AQ7" s="558"/>
      <c r="AR7" s="558"/>
      <c r="AS7" s="558"/>
      <c r="AT7" s="558"/>
      <c r="AU7" s="558"/>
      <c r="AV7" s="558"/>
      <c r="AW7" s="558"/>
      <c r="AX7" s="558"/>
      <c r="AY7" s="558"/>
      <c r="AZ7" s="558"/>
      <c r="BA7" s="558"/>
      <c r="BB7" s="558"/>
      <c r="BC7" s="559"/>
      <c r="BD7" s="560">
        <v>39138488</v>
      </c>
      <c r="BE7" s="561"/>
      <c r="BF7" s="561"/>
      <c r="BG7" s="561"/>
      <c r="BH7" s="561"/>
      <c r="BI7" s="561"/>
      <c r="BJ7" s="561"/>
      <c r="BK7" s="562"/>
      <c r="BL7" s="643">
        <v>22.8</v>
      </c>
      <c r="BM7" s="643"/>
      <c r="BN7" s="643"/>
      <c r="BO7" s="643"/>
      <c r="BP7" s="638">
        <v>1191656</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44671012</v>
      </c>
      <c r="CN7" s="561"/>
      <c r="CO7" s="561"/>
      <c r="CP7" s="561"/>
      <c r="CQ7" s="561"/>
      <c r="CR7" s="561"/>
      <c r="CS7" s="561"/>
      <c r="CT7" s="562"/>
      <c r="CU7" s="643">
        <v>5.9</v>
      </c>
      <c r="CV7" s="643"/>
      <c r="CW7" s="643"/>
      <c r="CX7" s="643"/>
      <c r="CY7" s="566">
        <v>1491973</v>
      </c>
      <c r="CZ7" s="561"/>
      <c r="DA7" s="561"/>
      <c r="DB7" s="561"/>
      <c r="DC7" s="561"/>
      <c r="DD7" s="561"/>
      <c r="DE7" s="561"/>
      <c r="DF7" s="561"/>
      <c r="DG7" s="561"/>
      <c r="DH7" s="561"/>
      <c r="DI7" s="561"/>
      <c r="DJ7" s="561"/>
      <c r="DK7" s="562"/>
      <c r="DL7" s="566">
        <v>40797498</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1508322</v>
      </c>
      <c r="BE8" s="561"/>
      <c r="BF8" s="561"/>
      <c r="BG8" s="561"/>
      <c r="BH8" s="561"/>
      <c r="BI8" s="561"/>
      <c r="BJ8" s="561"/>
      <c r="BK8" s="562"/>
      <c r="BL8" s="643">
        <v>0.9</v>
      </c>
      <c r="BM8" s="643"/>
      <c r="BN8" s="643"/>
      <c r="BO8" s="643"/>
      <c r="BP8" s="638">
        <v>597901</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97175566</v>
      </c>
      <c r="CN8" s="561"/>
      <c r="CO8" s="561"/>
      <c r="CP8" s="561"/>
      <c r="CQ8" s="561"/>
      <c r="CR8" s="561"/>
      <c r="CS8" s="561"/>
      <c r="CT8" s="562"/>
      <c r="CU8" s="563">
        <v>12.8</v>
      </c>
      <c r="CV8" s="644"/>
      <c r="CW8" s="644"/>
      <c r="CX8" s="645"/>
      <c r="CY8" s="566">
        <v>1081020</v>
      </c>
      <c r="CZ8" s="561"/>
      <c r="DA8" s="561"/>
      <c r="DB8" s="561"/>
      <c r="DC8" s="561"/>
      <c r="DD8" s="561"/>
      <c r="DE8" s="561"/>
      <c r="DF8" s="561"/>
      <c r="DG8" s="561"/>
      <c r="DH8" s="561"/>
      <c r="DI8" s="561"/>
      <c r="DJ8" s="561"/>
      <c r="DK8" s="562"/>
      <c r="DL8" s="566">
        <v>86439181</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96886</v>
      </c>
      <c r="S9" s="561"/>
      <c r="T9" s="561"/>
      <c r="U9" s="561"/>
      <c r="V9" s="561"/>
      <c r="W9" s="561"/>
      <c r="X9" s="561"/>
      <c r="Y9" s="562"/>
      <c r="Z9" s="563">
        <v>0</v>
      </c>
      <c r="AA9" s="644"/>
      <c r="AB9" s="644"/>
      <c r="AC9" s="645"/>
      <c r="AD9" s="566">
        <v>96886</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32025448</v>
      </c>
      <c r="BE9" s="561"/>
      <c r="BF9" s="561"/>
      <c r="BG9" s="561"/>
      <c r="BH9" s="561"/>
      <c r="BI9" s="561"/>
      <c r="BJ9" s="561"/>
      <c r="BK9" s="562"/>
      <c r="BL9" s="643">
        <v>18.7</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60270650</v>
      </c>
      <c r="CN9" s="561"/>
      <c r="CO9" s="561"/>
      <c r="CP9" s="561"/>
      <c r="CQ9" s="561"/>
      <c r="CR9" s="561"/>
      <c r="CS9" s="561"/>
      <c r="CT9" s="562"/>
      <c r="CU9" s="563">
        <v>8</v>
      </c>
      <c r="CV9" s="644"/>
      <c r="CW9" s="644"/>
      <c r="CX9" s="645"/>
      <c r="CY9" s="566">
        <v>2540365</v>
      </c>
      <c r="CZ9" s="561"/>
      <c r="DA9" s="561"/>
      <c r="DB9" s="561"/>
      <c r="DC9" s="561"/>
      <c r="DD9" s="561"/>
      <c r="DE9" s="561"/>
      <c r="DF9" s="561"/>
      <c r="DG9" s="561"/>
      <c r="DH9" s="561"/>
      <c r="DI9" s="561"/>
      <c r="DJ9" s="561"/>
      <c r="DK9" s="562"/>
      <c r="DL9" s="566">
        <v>39766625</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189058</v>
      </c>
      <c r="S10" s="561"/>
      <c r="T10" s="561"/>
      <c r="U10" s="561"/>
      <c r="V10" s="561"/>
      <c r="W10" s="561"/>
      <c r="X10" s="561"/>
      <c r="Y10" s="562"/>
      <c r="Z10" s="563">
        <v>0</v>
      </c>
      <c r="AA10" s="644"/>
      <c r="AB10" s="644"/>
      <c r="AC10" s="645"/>
      <c r="AD10" s="566">
        <v>189058</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1700086</v>
      </c>
      <c r="BE10" s="561"/>
      <c r="BF10" s="561"/>
      <c r="BG10" s="561"/>
      <c r="BH10" s="561"/>
      <c r="BI10" s="561"/>
      <c r="BJ10" s="561"/>
      <c r="BK10" s="562"/>
      <c r="BL10" s="643">
        <v>1</v>
      </c>
      <c r="BM10" s="643"/>
      <c r="BN10" s="643"/>
      <c r="BO10" s="643"/>
      <c r="BP10" s="638">
        <v>155735</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3578159</v>
      </c>
      <c r="CN10" s="561"/>
      <c r="CO10" s="561"/>
      <c r="CP10" s="561"/>
      <c r="CQ10" s="561"/>
      <c r="CR10" s="561"/>
      <c r="CS10" s="561"/>
      <c r="CT10" s="562"/>
      <c r="CU10" s="563">
        <v>0.5</v>
      </c>
      <c r="CV10" s="644"/>
      <c r="CW10" s="644"/>
      <c r="CX10" s="645"/>
      <c r="CY10" s="566">
        <v>196745</v>
      </c>
      <c r="CZ10" s="561"/>
      <c r="DA10" s="561"/>
      <c r="DB10" s="561"/>
      <c r="DC10" s="561"/>
      <c r="DD10" s="561"/>
      <c r="DE10" s="561"/>
      <c r="DF10" s="561"/>
      <c r="DG10" s="561"/>
      <c r="DH10" s="561"/>
      <c r="DI10" s="561"/>
      <c r="DJ10" s="561"/>
      <c r="DK10" s="562"/>
      <c r="DL10" s="566">
        <v>2330929</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34018</v>
      </c>
      <c r="S11" s="561"/>
      <c r="T11" s="561"/>
      <c r="U11" s="561"/>
      <c r="V11" s="561"/>
      <c r="W11" s="561"/>
      <c r="X11" s="561"/>
      <c r="Y11" s="562"/>
      <c r="Z11" s="563">
        <v>0</v>
      </c>
      <c r="AA11" s="644"/>
      <c r="AB11" s="644"/>
      <c r="AC11" s="645"/>
      <c r="AD11" s="566">
        <v>34018</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1589910</v>
      </c>
      <c r="BE11" s="561"/>
      <c r="BF11" s="561"/>
      <c r="BG11" s="561"/>
      <c r="BH11" s="561"/>
      <c r="BI11" s="561"/>
      <c r="BJ11" s="561"/>
      <c r="BK11" s="562"/>
      <c r="BL11" s="643">
        <v>0.9</v>
      </c>
      <c r="BM11" s="643"/>
      <c r="BN11" s="643"/>
      <c r="BO11" s="643"/>
      <c r="BP11" s="638">
        <v>438020</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64979708</v>
      </c>
      <c r="CN11" s="561"/>
      <c r="CO11" s="561"/>
      <c r="CP11" s="561"/>
      <c r="CQ11" s="561"/>
      <c r="CR11" s="561"/>
      <c r="CS11" s="561"/>
      <c r="CT11" s="562"/>
      <c r="CU11" s="563">
        <v>8.6</v>
      </c>
      <c r="CV11" s="644"/>
      <c r="CW11" s="644"/>
      <c r="CX11" s="645"/>
      <c r="CY11" s="566">
        <v>38446074</v>
      </c>
      <c r="CZ11" s="561"/>
      <c r="DA11" s="561"/>
      <c r="DB11" s="561"/>
      <c r="DC11" s="561"/>
      <c r="DD11" s="561"/>
      <c r="DE11" s="561"/>
      <c r="DF11" s="561"/>
      <c r="DG11" s="561"/>
      <c r="DH11" s="561"/>
      <c r="DI11" s="561"/>
      <c r="DJ11" s="561"/>
      <c r="DK11" s="562"/>
      <c r="DL11" s="566">
        <v>21175413</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199304</v>
      </c>
      <c r="S12" s="561"/>
      <c r="T12" s="561"/>
      <c r="U12" s="561"/>
      <c r="V12" s="561"/>
      <c r="W12" s="561"/>
      <c r="X12" s="561"/>
      <c r="Y12" s="562"/>
      <c r="Z12" s="563">
        <v>0</v>
      </c>
      <c r="AA12" s="644"/>
      <c r="AB12" s="644"/>
      <c r="AC12" s="645"/>
      <c r="AD12" s="566">
        <v>199304</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147212</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92635447</v>
      </c>
      <c r="CN12" s="561"/>
      <c r="CO12" s="561"/>
      <c r="CP12" s="561"/>
      <c r="CQ12" s="561"/>
      <c r="CR12" s="561"/>
      <c r="CS12" s="561"/>
      <c r="CT12" s="562"/>
      <c r="CU12" s="563">
        <v>12.2</v>
      </c>
      <c r="CV12" s="644"/>
      <c r="CW12" s="644"/>
      <c r="CX12" s="645"/>
      <c r="CY12" s="566">
        <v>2163325</v>
      </c>
      <c r="CZ12" s="561"/>
      <c r="DA12" s="561"/>
      <c r="DB12" s="561"/>
      <c r="DC12" s="561"/>
      <c r="DD12" s="561"/>
      <c r="DE12" s="561"/>
      <c r="DF12" s="561"/>
      <c r="DG12" s="561"/>
      <c r="DH12" s="561"/>
      <c r="DI12" s="561"/>
      <c r="DJ12" s="561"/>
      <c r="DK12" s="562"/>
      <c r="DL12" s="566">
        <v>6744282</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26108530</v>
      </c>
      <c r="S13" s="561"/>
      <c r="T13" s="561"/>
      <c r="U13" s="561"/>
      <c r="V13" s="561"/>
      <c r="W13" s="561"/>
      <c r="X13" s="561"/>
      <c r="Y13" s="562"/>
      <c r="Z13" s="563">
        <v>3.2</v>
      </c>
      <c r="AA13" s="644"/>
      <c r="AB13" s="644"/>
      <c r="AC13" s="645"/>
      <c r="AD13" s="566">
        <v>26108530</v>
      </c>
      <c r="AE13" s="561"/>
      <c r="AF13" s="561"/>
      <c r="AG13" s="561"/>
      <c r="AH13" s="561"/>
      <c r="AI13" s="561"/>
      <c r="AJ13" s="561"/>
      <c r="AK13" s="562"/>
      <c r="AL13" s="563">
        <v>6.5</v>
      </c>
      <c r="AM13" s="644"/>
      <c r="AN13" s="644"/>
      <c r="AO13" s="646"/>
      <c r="AP13" s="557" t="s">
        <v>221</v>
      </c>
      <c r="AQ13" s="558"/>
      <c r="AR13" s="558"/>
      <c r="AS13" s="558"/>
      <c r="AT13" s="558"/>
      <c r="AU13" s="558"/>
      <c r="AV13" s="558"/>
      <c r="AW13" s="558"/>
      <c r="AX13" s="558"/>
      <c r="AY13" s="558"/>
      <c r="AZ13" s="558"/>
      <c r="BA13" s="558"/>
      <c r="BB13" s="558"/>
      <c r="BC13" s="559"/>
      <c r="BD13" s="560">
        <v>913545</v>
      </c>
      <c r="BE13" s="561"/>
      <c r="BF13" s="561"/>
      <c r="BG13" s="561"/>
      <c r="BH13" s="561"/>
      <c r="BI13" s="561"/>
      <c r="BJ13" s="561"/>
      <c r="BK13" s="562"/>
      <c r="BL13" s="643">
        <v>0.5</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81161322</v>
      </c>
      <c r="CN13" s="561"/>
      <c r="CO13" s="561"/>
      <c r="CP13" s="561"/>
      <c r="CQ13" s="561"/>
      <c r="CR13" s="561"/>
      <c r="CS13" s="561"/>
      <c r="CT13" s="562"/>
      <c r="CU13" s="563">
        <v>10.7</v>
      </c>
      <c r="CV13" s="644"/>
      <c r="CW13" s="644"/>
      <c r="CX13" s="645"/>
      <c r="CY13" s="566">
        <v>58969214</v>
      </c>
      <c r="CZ13" s="561"/>
      <c r="DA13" s="561"/>
      <c r="DB13" s="561"/>
      <c r="DC13" s="561"/>
      <c r="DD13" s="561"/>
      <c r="DE13" s="561"/>
      <c r="DF13" s="561"/>
      <c r="DG13" s="561"/>
      <c r="DH13" s="561"/>
      <c r="DI13" s="561"/>
      <c r="DJ13" s="561"/>
      <c r="DK13" s="562"/>
      <c r="DL13" s="566">
        <v>19691868</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1253965</v>
      </c>
      <c r="BE14" s="561"/>
      <c r="BF14" s="561"/>
      <c r="BG14" s="561"/>
      <c r="BH14" s="561"/>
      <c r="BI14" s="561"/>
      <c r="BJ14" s="561"/>
      <c r="BK14" s="562"/>
      <c r="BL14" s="643">
        <v>0.7</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29229062</v>
      </c>
      <c r="CN14" s="561"/>
      <c r="CO14" s="561"/>
      <c r="CP14" s="561"/>
      <c r="CQ14" s="561"/>
      <c r="CR14" s="561"/>
      <c r="CS14" s="561"/>
      <c r="CT14" s="562"/>
      <c r="CU14" s="563">
        <v>3.9</v>
      </c>
      <c r="CV14" s="644"/>
      <c r="CW14" s="644"/>
      <c r="CX14" s="645"/>
      <c r="CY14" s="566">
        <v>2391783</v>
      </c>
      <c r="CZ14" s="561"/>
      <c r="DA14" s="561"/>
      <c r="DB14" s="561"/>
      <c r="DC14" s="561"/>
      <c r="DD14" s="561"/>
      <c r="DE14" s="561"/>
      <c r="DF14" s="561"/>
      <c r="DG14" s="561"/>
      <c r="DH14" s="561"/>
      <c r="DI14" s="561"/>
      <c r="DJ14" s="561"/>
      <c r="DK14" s="562"/>
      <c r="DL14" s="566">
        <v>25978581</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3956632</v>
      </c>
      <c r="S15" s="561"/>
      <c r="T15" s="561"/>
      <c r="U15" s="561"/>
      <c r="V15" s="561"/>
      <c r="W15" s="561"/>
      <c r="X15" s="561"/>
      <c r="Y15" s="562"/>
      <c r="Z15" s="563">
        <v>0.5</v>
      </c>
      <c r="AA15" s="644"/>
      <c r="AB15" s="644"/>
      <c r="AC15" s="645"/>
      <c r="AD15" s="566">
        <v>3956632</v>
      </c>
      <c r="AE15" s="561"/>
      <c r="AF15" s="561"/>
      <c r="AG15" s="561"/>
      <c r="AH15" s="561"/>
      <c r="AI15" s="561"/>
      <c r="AJ15" s="561"/>
      <c r="AK15" s="562"/>
      <c r="AL15" s="563">
        <v>1</v>
      </c>
      <c r="AM15" s="644"/>
      <c r="AN15" s="644"/>
      <c r="AO15" s="646"/>
      <c r="AP15" s="557" t="s">
        <v>227</v>
      </c>
      <c r="AQ15" s="558"/>
      <c r="AR15" s="558"/>
      <c r="AS15" s="558"/>
      <c r="AT15" s="558"/>
      <c r="AU15" s="558"/>
      <c r="AV15" s="558"/>
      <c r="AW15" s="558"/>
      <c r="AX15" s="558"/>
      <c r="AY15" s="558"/>
      <c r="AZ15" s="558"/>
      <c r="BA15" s="558"/>
      <c r="BB15" s="558"/>
      <c r="BC15" s="559"/>
      <c r="BD15" s="560">
        <v>31602749</v>
      </c>
      <c r="BE15" s="561"/>
      <c r="BF15" s="561"/>
      <c r="BG15" s="561"/>
      <c r="BH15" s="561"/>
      <c r="BI15" s="561"/>
      <c r="BJ15" s="561"/>
      <c r="BK15" s="562"/>
      <c r="BL15" s="643">
        <v>18.399999999999999</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700606</v>
      </c>
      <c r="S16" s="561"/>
      <c r="T16" s="561"/>
      <c r="U16" s="561"/>
      <c r="V16" s="561"/>
      <c r="W16" s="561"/>
      <c r="X16" s="561"/>
      <c r="Y16" s="562"/>
      <c r="Z16" s="563">
        <v>0.1</v>
      </c>
      <c r="AA16" s="644"/>
      <c r="AB16" s="644"/>
      <c r="AC16" s="645"/>
      <c r="AD16" s="566">
        <v>700606</v>
      </c>
      <c r="AE16" s="561"/>
      <c r="AF16" s="561"/>
      <c r="AG16" s="561"/>
      <c r="AH16" s="561"/>
      <c r="AI16" s="561"/>
      <c r="AJ16" s="561"/>
      <c r="AK16" s="562"/>
      <c r="AL16" s="563">
        <v>0.2</v>
      </c>
      <c r="AM16" s="644"/>
      <c r="AN16" s="644"/>
      <c r="AO16" s="646"/>
      <c r="AP16" s="557" t="s">
        <v>230</v>
      </c>
      <c r="AQ16" s="558"/>
      <c r="AR16" s="558"/>
      <c r="AS16" s="558"/>
      <c r="AT16" s="558"/>
      <c r="AU16" s="558"/>
      <c r="AV16" s="558"/>
      <c r="AW16" s="558"/>
      <c r="AX16" s="558"/>
      <c r="AY16" s="558"/>
      <c r="AZ16" s="558"/>
      <c r="BA16" s="558"/>
      <c r="BB16" s="558"/>
      <c r="BC16" s="559"/>
      <c r="BD16" s="560">
        <v>1256359</v>
      </c>
      <c r="BE16" s="561"/>
      <c r="BF16" s="561"/>
      <c r="BG16" s="561"/>
      <c r="BH16" s="561"/>
      <c r="BI16" s="561"/>
      <c r="BJ16" s="561"/>
      <c r="BK16" s="562"/>
      <c r="BL16" s="643">
        <v>0.7</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141061318</v>
      </c>
      <c r="CN16" s="561"/>
      <c r="CO16" s="561"/>
      <c r="CP16" s="561"/>
      <c r="CQ16" s="561"/>
      <c r="CR16" s="561"/>
      <c r="CS16" s="561"/>
      <c r="CT16" s="562"/>
      <c r="CU16" s="563">
        <v>18.600000000000001</v>
      </c>
      <c r="CV16" s="644"/>
      <c r="CW16" s="644"/>
      <c r="CX16" s="645"/>
      <c r="CY16" s="566">
        <v>6190132</v>
      </c>
      <c r="CZ16" s="561"/>
      <c r="DA16" s="561"/>
      <c r="DB16" s="561"/>
      <c r="DC16" s="561"/>
      <c r="DD16" s="561"/>
      <c r="DE16" s="561"/>
      <c r="DF16" s="561"/>
      <c r="DG16" s="561"/>
      <c r="DH16" s="561"/>
      <c r="DI16" s="561"/>
      <c r="DJ16" s="561"/>
      <c r="DK16" s="562"/>
      <c r="DL16" s="566">
        <v>107246431</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3256026</v>
      </c>
      <c r="S17" s="561"/>
      <c r="T17" s="561"/>
      <c r="U17" s="561"/>
      <c r="V17" s="561"/>
      <c r="W17" s="561"/>
      <c r="X17" s="561"/>
      <c r="Y17" s="562"/>
      <c r="Z17" s="563">
        <v>0.4</v>
      </c>
      <c r="AA17" s="644"/>
      <c r="AB17" s="644"/>
      <c r="AC17" s="645"/>
      <c r="AD17" s="566">
        <v>3256026</v>
      </c>
      <c r="AE17" s="561"/>
      <c r="AF17" s="561"/>
      <c r="AG17" s="561"/>
      <c r="AH17" s="561"/>
      <c r="AI17" s="561"/>
      <c r="AJ17" s="561"/>
      <c r="AK17" s="562"/>
      <c r="AL17" s="563">
        <v>0.8</v>
      </c>
      <c r="AM17" s="644"/>
      <c r="AN17" s="644"/>
      <c r="AO17" s="646"/>
      <c r="AP17" s="557" t="s">
        <v>233</v>
      </c>
      <c r="AQ17" s="558"/>
      <c r="AR17" s="558"/>
      <c r="AS17" s="558"/>
      <c r="AT17" s="558"/>
      <c r="AU17" s="558"/>
      <c r="AV17" s="558"/>
      <c r="AW17" s="558"/>
      <c r="AX17" s="558"/>
      <c r="AY17" s="558"/>
      <c r="AZ17" s="558"/>
      <c r="BA17" s="558"/>
      <c r="BB17" s="558"/>
      <c r="BC17" s="559"/>
      <c r="BD17" s="560">
        <v>30346390</v>
      </c>
      <c r="BE17" s="561"/>
      <c r="BF17" s="561"/>
      <c r="BG17" s="561"/>
      <c r="BH17" s="561"/>
      <c r="BI17" s="561"/>
      <c r="BJ17" s="561"/>
      <c r="BK17" s="562"/>
      <c r="BL17" s="643">
        <v>17.7</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10643095</v>
      </c>
      <c r="CN17" s="561"/>
      <c r="CO17" s="561"/>
      <c r="CP17" s="561"/>
      <c r="CQ17" s="561"/>
      <c r="CR17" s="561"/>
      <c r="CS17" s="561"/>
      <c r="CT17" s="562"/>
      <c r="CU17" s="563">
        <v>1.4</v>
      </c>
      <c r="CV17" s="644"/>
      <c r="CW17" s="644"/>
      <c r="CX17" s="645"/>
      <c r="CY17" s="566" t="s">
        <v>118</v>
      </c>
      <c r="CZ17" s="561"/>
      <c r="DA17" s="561"/>
      <c r="DB17" s="561"/>
      <c r="DC17" s="561"/>
      <c r="DD17" s="561"/>
      <c r="DE17" s="561"/>
      <c r="DF17" s="561"/>
      <c r="DG17" s="561"/>
      <c r="DH17" s="561"/>
      <c r="DI17" s="561"/>
      <c r="DJ17" s="561"/>
      <c r="DK17" s="562"/>
      <c r="DL17" s="566">
        <v>342316</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65237792</v>
      </c>
      <c r="BE18" s="561"/>
      <c r="BF18" s="561"/>
      <c r="BG18" s="561"/>
      <c r="BH18" s="561"/>
      <c r="BI18" s="561"/>
      <c r="BJ18" s="561"/>
      <c r="BK18" s="562"/>
      <c r="BL18" s="643">
        <v>38</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94635983</v>
      </c>
      <c r="CN18" s="561"/>
      <c r="CO18" s="561"/>
      <c r="CP18" s="561"/>
      <c r="CQ18" s="561"/>
      <c r="CR18" s="561"/>
      <c r="CS18" s="561"/>
      <c r="CT18" s="562"/>
      <c r="CU18" s="563">
        <v>12.5</v>
      </c>
      <c r="CV18" s="644"/>
      <c r="CW18" s="644"/>
      <c r="CX18" s="645"/>
      <c r="CY18" s="566" t="s">
        <v>118</v>
      </c>
      <c r="CZ18" s="561"/>
      <c r="DA18" s="561"/>
      <c r="DB18" s="561"/>
      <c r="DC18" s="561"/>
      <c r="DD18" s="561"/>
      <c r="DE18" s="561"/>
      <c r="DF18" s="561"/>
      <c r="DG18" s="561"/>
      <c r="DH18" s="561"/>
      <c r="DI18" s="561"/>
      <c r="DJ18" s="561"/>
      <c r="DK18" s="562"/>
      <c r="DL18" s="566">
        <v>92738275</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236778314</v>
      </c>
      <c r="S19" s="561"/>
      <c r="T19" s="561"/>
      <c r="U19" s="561"/>
      <c r="V19" s="561"/>
      <c r="W19" s="561"/>
      <c r="X19" s="561"/>
      <c r="Y19" s="562"/>
      <c r="Z19" s="563">
        <v>29.4</v>
      </c>
      <c r="AA19" s="644"/>
      <c r="AB19" s="644"/>
      <c r="AC19" s="645"/>
      <c r="AD19" s="566">
        <v>230685237</v>
      </c>
      <c r="AE19" s="561"/>
      <c r="AF19" s="561"/>
      <c r="AG19" s="561"/>
      <c r="AH19" s="561"/>
      <c r="AI19" s="561"/>
      <c r="AJ19" s="561"/>
      <c r="AK19" s="562"/>
      <c r="AL19" s="563">
        <v>57.8</v>
      </c>
      <c r="AM19" s="644"/>
      <c r="AN19" s="644"/>
      <c r="AO19" s="646"/>
      <c r="AP19" s="557" t="s">
        <v>239</v>
      </c>
      <c r="AQ19" s="558"/>
      <c r="AR19" s="558"/>
      <c r="AS19" s="558"/>
      <c r="AT19" s="558"/>
      <c r="AU19" s="558"/>
      <c r="AV19" s="558"/>
      <c r="AW19" s="558"/>
      <c r="AX19" s="558"/>
      <c r="AY19" s="558"/>
      <c r="AZ19" s="558"/>
      <c r="BA19" s="558"/>
      <c r="BB19" s="558"/>
      <c r="BC19" s="559"/>
      <c r="BD19" s="560">
        <v>2552323</v>
      </c>
      <c r="BE19" s="561"/>
      <c r="BF19" s="561"/>
      <c r="BG19" s="561"/>
      <c r="BH19" s="561"/>
      <c r="BI19" s="561"/>
      <c r="BJ19" s="561"/>
      <c r="BK19" s="562"/>
      <c r="BL19" s="643">
        <v>1.5</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v>6968</v>
      </c>
      <c r="CN19" s="561"/>
      <c r="CO19" s="561"/>
      <c r="CP19" s="561"/>
      <c r="CQ19" s="561"/>
      <c r="CR19" s="561"/>
      <c r="CS19" s="561"/>
      <c r="CT19" s="562"/>
      <c r="CU19" s="563">
        <v>0</v>
      </c>
      <c r="CV19" s="644"/>
      <c r="CW19" s="644"/>
      <c r="CX19" s="645"/>
      <c r="CY19" s="566" t="s">
        <v>118</v>
      </c>
      <c r="CZ19" s="561"/>
      <c r="DA19" s="561"/>
      <c r="DB19" s="561"/>
      <c r="DC19" s="561"/>
      <c r="DD19" s="561"/>
      <c r="DE19" s="561"/>
      <c r="DF19" s="561"/>
      <c r="DG19" s="561"/>
      <c r="DH19" s="561"/>
      <c r="DI19" s="561"/>
      <c r="DJ19" s="561"/>
      <c r="DK19" s="562"/>
      <c r="DL19" s="566">
        <v>6968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230685237</v>
      </c>
      <c r="S20" s="561"/>
      <c r="T20" s="561"/>
      <c r="U20" s="561"/>
      <c r="V20" s="561"/>
      <c r="W20" s="561"/>
      <c r="X20" s="561"/>
      <c r="Y20" s="562"/>
      <c r="Z20" s="563">
        <v>28.7</v>
      </c>
      <c r="AA20" s="644"/>
      <c r="AB20" s="644"/>
      <c r="AC20" s="645"/>
      <c r="AD20" s="566">
        <v>230685237</v>
      </c>
      <c r="AE20" s="561"/>
      <c r="AF20" s="561"/>
      <c r="AG20" s="561"/>
      <c r="AH20" s="561"/>
      <c r="AI20" s="561"/>
      <c r="AJ20" s="561"/>
      <c r="AK20" s="562"/>
      <c r="AL20" s="563">
        <v>57.8</v>
      </c>
      <c r="AM20" s="644"/>
      <c r="AN20" s="644"/>
      <c r="AO20" s="646"/>
      <c r="AP20" s="557" t="s">
        <v>242</v>
      </c>
      <c r="AQ20" s="647"/>
      <c r="AR20" s="647"/>
      <c r="AS20" s="647"/>
      <c r="AT20" s="647"/>
      <c r="AU20" s="647"/>
      <c r="AV20" s="647"/>
      <c r="AW20" s="647"/>
      <c r="AX20" s="647"/>
      <c r="AY20" s="647"/>
      <c r="AZ20" s="647"/>
      <c r="BA20" s="647"/>
      <c r="BB20" s="647"/>
      <c r="BC20" s="648"/>
      <c r="BD20" s="560">
        <v>1476799</v>
      </c>
      <c r="BE20" s="561"/>
      <c r="BF20" s="561"/>
      <c r="BG20" s="561"/>
      <c r="BH20" s="561"/>
      <c r="BI20" s="561"/>
      <c r="BJ20" s="561"/>
      <c r="BK20" s="562"/>
      <c r="BL20" s="563">
        <v>0.9</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4101460</v>
      </c>
      <c r="S21" s="561"/>
      <c r="T21" s="561"/>
      <c r="U21" s="561"/>
      <c r="V21" s="561"/>
      <c r="W21" s="561"/>
      <c r="X21" s="561"/>
      <c r="Y21" s="562"/>
      <c r="Z21" s="563">
        <v>0.5</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264557</v>
      </c>
      <c r="BE21" s="561"/>
      <c r="BF21" s="561"/>
      <c r="BG21" s="561"/>
      <c r="BH21" s="561"/>
      <c r="BI21" s="561"/>
      <c r="BJ21" s="561"/>
      <c r="BK21" s="562"/>
      <c r="BL21" s="563">
        <v>0.2</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45355</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45355</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1991617</v>
      </c>
      <c r="S22" s="561"/>
      <c r="T22" s="561"/>
      <c r="U22" s="561"/>
      <c r="V22" s="561"/>
      <c r="W22" s="561"/>
      <c r="X22" s="561"/>
      <c r="Y22" s="562"/>
      <c r="Z22" s="563">
        <v>0.2</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12900620</v>
      </c>
      <c r="BE22" s="561"/>
      <c r="BF22" s="561"/>
      <c r="BG22" s="561"/>
      <c r="BH22" s="561"/>
      <c r="BI22" s="561"/>
      <c r="BJ22" s="561"/>
      <c r="BK22" s="562"/>
      <c r="BL22" s="563">
        <v>7.5</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542549</v>
      </c>
      <c r="CN22" s="561"/>
      <c r="CO22" s="561"/>
      <c r="CP22" s="561"/>
      <c r="CQ22" s="561"/>
      <c r="CR22" s="561"/>
      <c r="CS22" s="561"/>
      <c r="CT22" s="562"/>
      <c r="CU22" s="563">
        <v>0.1</v>
      </c>
      <c r="CV22" s="644"/>
      <c r="CW22" s="644"/>
      <c r="CX22" s="645"/>
      <c r="CY22" s="566" t="s">
        <v>118</v>
      </c>
      <c r="CZ22" s="561"/>
      <c r="DA22" s="561"/>
      <c r="DB22" s="561"/>
      <c r="DC22" s="561"/>
      <c r="DD22" s="561"/>
      <c r="DE22" s="561"/>
      <c r="DF22" s="561"/>
      <c r="DG22" s="561"/>
      <c r="DH22" s="561"/>
      <c r="DI22" s="561"/>
      <c r="DJ22" s="561"/>
      <c r="DK22" s="562"/>
      <c r="DL22" s="566">
        <v>542549</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441952088</v>
      </c>
      <c r="S23" s="561"/>
      <c r="T23" s="561"/>
      <c r="U23" s="561"/>
      <c r="V23" s="561"/>
      <c r="W23" s="561"/>
      <c r="X23" s="561"/>
      <c r="Y23" s="562"/>
      <c r="Z23" s="563">
        <v>54.9</v>
      </c>
      <c r="AA23" s="644"/>
      <c r="AB23" s="644"/>
      <c r="AC23" s="645"/>
      <c r="AD23" s="566">
        <v>398062078</v>
      </c>
      <c r="AE23" s="561"/>
      <c r="AF23" s="561"/>
      <c r="AG23" s="561"/>
      <c r="AH23" s="561"/>
      <c r="AI23" s="561"/>
      <c r="AJ23" s="561"/>
      <c r="AK23" s="562"/>
      <c r="AL23" s="563">
        <v>99.7</v>
      </c>
      <c r="AM23" s="644"/>
      <c r="AN23" s="644"/>
      <c r="AO23" s="646"/>
      <c r="AP23" s="557" t="s">
        <v>251</v>
      </c>
      <c r="AQ23" s="558"/>
      <c r="AR23" s="558"/>
      <c r="AS23" s="558"/>
      <c r="AT23" s="558"/>
      <c r="AU23" s="558"/>
      <c r="AV23" s="558"/>
      <c r="AW23" s="558"/>
      <c r="AX23" s="558"/>
      <c r="AY23" s="558"/>
      <c r="AZ23" s="558"/>
      <c r="BA23" s="558"/>
      <c r="BB23" s="558"/>
      <c r="BC23" s="559"/>
      <c r="BD23" s="560">
        <v>18211413</v>
      </c>
      <c r="BE23" s="561"/>
      <c r="BF23" s="561"/>
      <c r="BG23" s="561"/>
      <c r="BH23" s="561"/>
      <c r="BI23" s="561"/>
      <c r="BJ23" s="561"/>
      <c r="BK23" s="562"/>
      <c r="BL23" s="563">
        <v>10.6</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745234</v>
      </c>
      <c r="CN23" s="561"/>
      <c r="CO23" s="561"/>
      <c r="CP23" s="561"/>
      <c r="CQ23" s="561"/>
      <c r="CR23" s="561"/>
      <c r="CS23" s="561"/>
      <c r="CT23" s="562"/>
      <c r="CU23" s="563">
        <v>0.1</v>
      </c>
      <c r="CV23" s="644"/>
      <c r="CW23" s="644"/>
      <c r="CX23" s="645"/>
      <c r="CY23" s="566" t="s">
        <v>118</v>
      </c>
      <c r="CZ23" s="561"/>
      <c r="DA23" s="561"/>
      <c r="DB23" s="561"/>
      <c r="DC23" s="561"/>
      <c r="DD23" s="561"/>
      <c r="DE23" s="561"/>
      <c r="DF23" s="561"/>
      <c r="DG23" s="561"/>
      <c r="DH23" s="561"/>
      <c r="DI23" s="561"/>
      <c r="DJ23" s="561"/>
      <c r="DK23" s="562"/>
      <c r="DL23" s="566">
        <v>745234</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279503</v>
      </c>
      <c r="S24" s="561"/>
      <c r="T24" s="561"/>
      <c r="U24" s="561"/>
      <c r="V24" s="561"/>
      <c r="W24" s="561"/>
      <c r="X24" s="561"/>
      <c r="Y24" s="562"/>
      <c r="Z24" s="563">
        <v>0</v>
      </c>
      <c r="AA24" s="644"/>
      <c r="AB24" s="644"/>
      <c r="AC24" s="645"/>
      <c r="AD24" s="566">
        <v>279503</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16183</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3008655</v>
      </c>
      <c r="S25" s="561"/>
      <c r="T25" s="561"/>
      <c r="U25" s="561"/>
      <c r="V25" s="561"/>
      <c r="W25" s="561"/>
      <c r="X25" s="561"/>
      <c r="Y25" s="562"/>
      <c r="Z25" s="563">
        <v>0.4</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32221687</v>
      </c>
      <c r="CN25" s="561"/>
      <c r="CO25" s="561"/>
      <c r="CP25" s="561"/>
      <c r="CQ25" s="561"/>
      <c r="CR25" s="561"/>
      <c r="CS25" s="561"/>
      <c r="CT25" s="562"/>
      <c r="CU25" s="563">
        <v>4.3</v>
      </c>
      <c r="CV25" s="644"/>
      <c r="CW25" s="644"/>
      <c r="CX25" s="645"/>
      <c r="CY25" s="566" t="s">
        <v>118</v>
      </c>
      <c r="CZ25" s="561"/>
      <c r="DA25" s="561"/>
      <c r="DB25" s="561"/>
      <c r="DC25" s="561"/>
      <c r="DD25" s="561"/>
      <c r="DE25" s="561"/>
      <c r="DF25" s="561"/>
      <c r="DG25" s="561"/>
      <c r="DH25" s="561"/>
      <c r="DI25" s="561"/>
      <c r="DJ25" s="561"/>
      <c r="DK25" s="562"/>
      <c r="DL25" s="566">
        <v>32221687</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5146817</v>
      </c>
      <c r="S26" s="561"/>
      <c r="T26" s="561"/>
      <c r="U26" s="561"/>
      <c r="V26" s="561"/>
      <c r="W26" s="561"/>
      <c r="X26" s="561"/>
      <c r="Y26" s="562"/>
      <c r="Z26" s="563">
        <v>0.6</v>
      </c>
      <c r="AA26" s="644"/>
      <c r="AB26" s="644"/>
      <c r="AC26" s="645"/>
      <c r="AD26" s="566">
        <v>604669</v>
      </c>
      <c r="AE26" s="561"/>
      <c r="AF26" s="561"/>
      <c r="AG26" s="561"/>
      <c r="AH26" s="561"/>
      <c r="AI26" s="561"/>
      <c r="AJ26" s="561"/>
      <c r="AK26" s="562"/>
      <c r="AL26" s="563">
        <v>0.2</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191572</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191572</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1779450</v>
      </c>
      <c r="S27" s="561"/>
      <c r="T27" s="561"/>
      <c r="U27" s="561"/>
      <c r="V27" s="561"/>
      <c r="W27" s="561"/>
      <c r="X27" s="561"/>
      <c r="Y27" s="562"/>
      <c r="Z27" s="563">
        <v>0.2</v>
      </c>
      <c r="AA27" s="644"/>
      <c r="AB27" s="644"/>
      <c r="AC27" s="645"/>
      <c r="AD27" s="566" t="s">
        <v>118</v>
      </c>
      <c r="AE27" s="561"/>
      <c r="AF27" s="561"/>
      <c r="AG27" s="561"/>
      <c r="AH27" s="561"/>
      <c r="AI27" s="561"/>
      <c r="AJ27" s="561"/>
      <c r="AK27" s="562"/>
      <c r="AL27" s="563" t="s">
        <v>118</v>
      </c>
      <c r="AM27" s="644"/>
      <c r="AN27" s="644"/>
      <c r="AO27" s="646"/>
      <c r="AP27" s="557" t="s">
        <v>263</v>
      </c>
      <c r="AQ27" s="558"/>
      <c r="AR27" s="558"/>
      <c r="AS27" s="558"/>
      <c r="AT27" s="558"/>
      <c r="AU27" s="558"/>
      <c r="AV27" s="558"/>
      <c r="AW27" s="558"/>
      <c r="AX27" s="558"/>
      <c r="AY27" s="558"/>
      <c r="AZ27" s="558"/>
      <c r="BA27" s="558"/>
      <c r="BB27" s="558"/>
      <c r="BC27" s="559"/>
      <c r="BD27" s="560">
        <v>87083</v>
      </c>
      <c r="BE27" s="561"/>
      <c r="BF27" s="561"/>
      <c r="BG27" s="561"/>
      <c r="BH27" s="561"/>
      <c r="BI27" s="561"/>
      <c r="BJ27" s="561"/>
      <c r="BK27" s="562"/>
      <c r="BL27" s="563">
        <v>0.1</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v>1</v>
      </c>
      <c r="CN27" s="561"/>
      <c r="CO27" s="561"/>
      <c r="CP27" s="561"/>
      <c r="CQ27" s="561"/>
      <c r="CR27" s="561"/>
      <c r="CS27" s="561"/>
      <c r="CT27" s="562"/>
      <c r="CU27" s="563">
        <v>0</v>
      </c>
      <c r="CV27" s="644"/>
      <c r="CW27" s="644"/>
      <c r="CX27" s="645"/>
      <c r="CY27" s="566" t="s">
        <v>118</v>
      </c>
      <c r="CZ27" s="561"/>
      <c r="DA27" s="561"/>
      <c r="DB27" s="561"/>
      <c r="DC27" s="561"/>
      <c r="DD27" s="561"/>
      <c r="DE27" s="561"/>
      <c r="DF27" s="561"/>
      <c r="DG27" s="561"/>
      <c r="DH27" s="561"/>
      <c r="DI27" s="561"/>
      <c r="DJ27" s="561"/>
      <c r="DK27" s="562"/>
      <c r="DL27" s="566">
        <v>1</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114507572</v>
      </c>
      <c r="S28" s="561"/>
      <c r="T28" s="561"/>
      <c r="U28" s="561"/>
      <c r="V28" s="561"/>
      <c r="W28" s="561"/>
      <c r="X28" s="561"/>
      <c r="Y28" s="562"/>
      <c r="Z28" s="563">
        <v>14.2</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13694</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13694</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514565</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514565</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1210303</v>
      </c>
      <c r="S30" s="561"/>
      <c r="T30" s="561"/>
      <c r="U30" s="561"/>
      <c r="V30" s="561"/>
      <c r="W30" s="561"/>
      <c r="X30" s="561"/>
      <c r="Y30" s="562"/>
      <c r="Z30" s="563">
        <v>0.2</v>
      </c>
      <c r="AA30" s="644"/>
      <c r="AB30" s="644"/>
      <c r="AC30" s="645"/>
      <c r="AD30" s="566">
        <v>28091</v>
      </c>
      <c r="AE30" s="561"/>
      <c r="AF30" s="561"/>
      <c r="AG30" s="561"/>
      <c r="AH30" s="561"/>
      <c r="AI30" s="561"/>
      <c r="AJ30" s="561"/>
      <c r="AK30" s="562"/>
      <c r="AL30" s="563">
        <v>0</v>
      </c>
      <c r="AM30" s="644"/>
      <c r="AN30" s="644"/>
      <c r="AO30" s="646"/>
      <c r="AP30" s="557" t="s">
        <v>272</v>
      </c>
      <c r="AQ30" s="558"/>
      <c r="AR30" s="558"/>
      <c r="AS30" s="558"/>
      <c r="AT30" s="558"/>
      <c r="AU30" s="558"/>
      <c r="AV30" s="558"/>
      <c r="AW30" s="558"/>
      <c r="AX30" s="558"/>
      <c r="AY30" s="558"/>
      <c r="AZ30" s="558"/>
      <c r="BA30" s="558"/>
      <c r="BB30" s="558"/>
      <c r="BC30" s="559"/>
      <c r="BD30" s="560">
        <v>73389</v>
      </c>
      <c r="BE30" s="561"/>
      <c r="BF30" s="561"/>
      <c r="BG30" s="561"/>
      <c r="BH30" s="561"/>
      <c r="BI30" s="561"/>
      <c r="BJ30" s="561"/>
      <c r="BK30" s="562"/>
      <c r="BL30" s="563">
        <v>0</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2270925</v>
      </c>
      <c r="CN30" s="561"/>
      <c r="CO30" s="561"/>
      <c r="CP30" s="561"/>
      <c r="CQ30" s="561"/>
      <c r="CR30" s="561"/>
      <c r="CS30" s="561"/>
      <c r="CT30" s="562"/>
      <c r="CU30" s="563">
        <v>0.3</v>
      </c>
      <c r="CV30" s="644"/>
      <c r="CW30" s="644"/>
      <c r="CX30" s="645"/>
      <c r="CY30" s="566" t="s">
        <v>118</v>
      </c>
      <c r="CZ30" s="561"/>
      <c r="DA30" s="561"/>
      <c r="DB30" s="561"/>
      <c r="DC30" s="561"/>
      <c r="DD30" s="561"/>
      <c r="DE30" s="561"/>
      <c r="DF30" s="561"/>
      <c r="DG30" s="561"/>
      <c r="DH30" s="561"/>
      <c r="DI30" s="561"/>
      <c r="DJ30" s="561"/>
      <c r="DK30" s="562"/>
      <c r="DL30" s="566">
        <v>2270925</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385893</v>
      </c>
      <c r="S31" s="561"/>
      <c r="T31" s="561"/>
      <c r="U31" s="561"/>
      <c r="V31" s="561"/>
      <c r="W31" s="561"/>
      <c r="X31" s="561"/>
      <c r="Y31" s="562"/>
      <c r="Z31" s="563">
        <v>0</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24241891</v>
      </c>
      <c r="S32" s="561"/>
      <c r="T32" s="561"/>
      <c r="U32" s="561"/>
      <c r="V32" s="561"/>
      <c r="W32" s="561"/>
      <c r="X32" s="561"/>
      <c r="Y32" s="562"/>
      <c r="Z32" s="563">
        <v>3</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171488007</v>
      </c>
      <c r="BE32" s="561"/>
      <c r="BF32" s="561"/>
      <c r="BG32" s="561"/>
      <c r="BH32" s="561"/>
      <c r="BI32" s="561"/>
      <c r="BJ32" s="561"/>
      <c r="BK32" s="562"/>
      <c r="BL32" s="563">
        <v>100</v>
      </c>
      <c r="BM32" s="644"/>
      <c r="BN32" s="644"/>
      <c r="BO32" s="645"/>
      <c r="BP32" s="566">
        <v>1191656</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757986980</v>
      </c>
      <c r="CN32" s="576"/>
      <c r="CO32" s="576"/>
      <c r="CP32" s="576"/>
      <c r="CQ32" s="576"/>
      <c r="CR32" s="576"/>
      <c r="CS32" s="576"/>
      <c r="CT32" s="577"/>
      <c r="CU32" s="578">
        <v>100</v>
      </c>
      <c r="CV32" s="640"/>
      <c r="CW32" s="640"/>
      <c r="CX32" s="641"/>
      <c r="CY32" s="566">
        <v>113475228</v>
      </c>
      <c r="CZ32" s="561"/>
      <c r="DA32" s="561"/>
      <c r="DB32" s="561"/>
      <c r="DC32" s="561"/>
      <c r="DD32" s="561"/>
      <c r="DE32" s="561"/>
      <c r="DF32" s="561"/>
      <c r="DG32" s="561"/>
      <c r="DH32" s="561"/>
      <c r="DI32" s="561"/>
      <c r="DJ32" s="561"/>
      <c r="DK32" s="562"/>
      <c r="DL32" s="566">
        <v>481184501</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52846538</v>
      </c>
      <c r="S33" s="561"/>
      <c r="T33" s="561"/>
      <c r="U33" s="561"/>
      <c r="V33" s="561"/>
      <c r="W33" s="561"/>
      <c r="X33" s="561"/>
      <c r="Y33" s="562"/>
      <c r="Z33" s="563">
        <v>6.6</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106207333</v>
      </c>
      <c r="S34" s="561"/>
      <c r="T34" s="561"/>
      <c r="U34" s="561"/>
      <c r="V34" s="561"/>
      <c r="W34" s="561"/>
      <c r="X34" s="561"/>
      <c r="Y34" s="562"/>
      <c r="Z34" s="563">
        <v>13.2</v>
      </c>
      <c r="AA34" s="644"/>
      <c r="AB34" s="644"/>
      <c r="AC34" s="645"/>
      <c r="AD34" s="566">
        <v>131655</v>
      </c>
      <c r="AE34" s="561"/>
      <c r="AF34" s="561"/>
      <c r="AG34" s="561"/>
      <c r="AH34" s="561"/>
      <c r="AI34" s="561"/>
      <c r="AJ34" s="561"/>
      <c r="AK34" s="562"/>
      <c r="AL34" s="563">
        <v>0</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53360600</v>
      </c>
      <c r="S35" s="561"/>
      <c r="T35" s="561"/>
      <c r="U35" s="561"/>
      <c r="V35" s="561"/>
      <c r="W35" s="561"/>
      <c r="X35" s="561"/>
      <c r="Y35" s="562"/>
      <c r="Z35" s="563">
        <v>6.6</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281496954</v>
      </c>
      <c r="CN35" s="653"/>
      <c r="CO35" s="653"/>
      <c r="CP35" s="653"/>
      <c r="CQ35" s="653"/>
      <c r="CR35" s="653"/>
      <c r="CS35" s="653"/>
      <c r="CT35" s="654"/>
      <c r="CU35" s="649">
        <v>37.1</v>
      </c>
      <c r="CV35" s="650"/>
      <c r="CW35" s="650"/>
      <c r="CX35" s="655"/>
      <c r="CY35" s="656">
        <v>248995112</v>
      </c>
      <c r="CZ35" s="653"/>
      <c r="DA35" s="653"/>
      <c r="DB35" s="653"/>
      <c r="DC35" s="653"/>
      <c r="DD35" s="653"/>
      <c r="DE35" s="653"/>
      <c r="DF35" s="654"/>
      <c r="DG35" s="656">
        <v>236876102</v>
      </c>
      <c r="DH35" s="653"/>
      <c r="DI35" s="653"/>
      <c r="DJ35" s="653"/>
      <c r="DK35" s="653"/>
      <c r="DL35" s="653"/>
      <c r="DM35" s="653"/>
      <c r="DN35" s="653"/>
      <c r="DO35" s="653"/>
      <c r="DP35" s="653"/>
      <c r="DQ35" s="654"/>
      <c r="DR35" s="649">
        <v>59.2</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173154270</v>
      </c>
      <c r="CN36" s="567"/>
      <c r="CO36" s="567"/>
      <c r="CP36" s="567"/>
      <c r="CQ36" s="567"/>
      <c r="CR36" s="567"/>
      <c r="CS36" s="567"/>
      <c r="CT36" s="568"/>
      <c r="CU36" s="563">
        <v>22.8</v>
      </c>
      <c r="CV36" s="564"/>
      <c r="CW36" s="564"/>
      <c r="CX36" s="565"/>
      <c r="CY36" s="566">
        <v>149523267</v>
      </c>
      <c r="CZ36" s="567"/>
      <c r="DA36" s="567"/>
      <c r="DB36" s="567"/>
      <c r="DC36" s="567"/>
      <c r="DD36" s="567"/>
      <c r="DE36" s="567"/>
      <c r="DF36" s="568"/>
      <c r="DG36" s="566">
        <v>140979346</v>
      </c>
      <c r="DH36" s="567"/>
      <c r="DI36" s="567"/>
      <c r="DJ36" s="567"/>
      <c r="DK36" s="567"/>
      <c r="DL36" s="567"/>
      <c r="DM36" s="567"/>
      <c r="DN36" s="567"/>
      <c r="DO36" s="567"/>
      <c r="DP36" s="567"/>
      <c r="DQ36" s="568"/>
      <c r="DR36" s="563">
        <v>35.200000000000003</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1048000</v>
      </c>
      <c r="S37" s="561"/>
      <c r="T37" s="561"/>
      <c r="U37" s="561"/>
      <c r="V37" s="561"/>
      <c r="W37" s="561"/>
      <c r="X37" s="561"/>
      <c r="Y37" s="562"/>
      <c r="Z37" s="563">
        <v>0.1</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125297388</v>
      </c>
      <c r="CN37" s="561"/>
      <c r="CO37" s="561"/>
      <c r="CP37" s="561"/>
      <c r="CQ37" s="561"/>
      <c r="CR37" s="561"/>
      <c r="CS37" s="561"/>
      <c r="CT37" s="562"/>
      <c r="CU37" s="563">
        <v>16.5</v>
      </c>
      <c r="CV37" s="564"/>
      <c r="CW37" s="564"/>
      <c r="CX37" s="565"/>
      <c r="CY37" s="566">
        <v>103149812</v>
      </c>
      <c r="CZ37" s="567"/>
      <c r="DA37" s="567"/>
      <c r="DB37" s="567"/>
      <c r="DC37" s="567"/>
      <c r="DD37" s="567"/>
      <c r="DE37" s="567"/>
      <c r="DF37" s="568"/>
      <c r="DG37" s="566">
        <v>102256509</v>
      </c>
      <c r="DH37" s="567"/>
      <c r="DI37" s="567"/>
      <c r="DJ37" s="567"/>
      <c r="DK37" s="567"/>
      <c r="DL37" s="567"/>
      <c r="DM37" s="567"/>
      <c r="DN37" s="567"/>
      <c r="DO37" s="567"/>
      <c r="DP37" s="567"/>
      <c r="DQ37" s="568"/>
      <c r="DR37" s="563">
        <v>25.6</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804926643</v>
      </c>
      <c r="S38" s="576"/>
      <c r="T38" s="576"/>
      <c r="U38" s="576"/>
      <c r="V38" s="576"/>
      <c r="W38" s="576"/>
      <c r="X38" s="576"/>
      <c r="Y38" s="577"/>
      <c r="Z38" s="578">
        <v>100</v>
      </c>
      <c r="AA38" s="640"/>
      <c r="AB38" s="640"/>
      <c r="AC38" s="641"/>
      <c r="AD38" s="581">
        <v>399105996</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13782159</v>
      </c>
      <c r="CN38" s="567"/>
      <c r="CO38" s="567"/>
      <c r="CP38" s="567"/>
      <c r="CQ38" s="567"/>
      <c r="CR38" s="567"/>
      <c r="CS38" s="567"/>
      <c r="CT38" s="568"/>
      <c r="CU38" s="563">
        <v>1.8</v>
      </c>
      <c r="CV38" s="564"/>
      <c r="CW38" s="564"/>
      <c r="CX38" s="565"/>
      <c r="CY38" s="566">
        <v>6809028</v>
      </c>
      <c r="CZ38" s="567"/>
      <c r="DA38" s="567"/>
      <c r="DB38" s="567"/>
      <c r="DC38" s="567"/>
      <c r="DD38" s="567"/>
      <c r="DE38" s="567"/>
      <c r="DF38" s="568"/>
      <c r="DG38" s="566">
        <v>6712176</v>
      </c>
      <c r="DH38" s="567"/>
      <c r="DI38" s="567"/>
      <c r="DJ38" s="567"/>
      <c r="DK38" s="567"/>
      <c r="DL38" s="567"/>
      <c r="DM38" s="567"/>
      <c r="DN38" s="567"/>
      <c r="DO38" s="567"/>
      <c r="DP38" s="567"/>
      <c r="DQ38" s="568"/>
      <c r="DR38" s="563">
        <v>1.7</v>
      </c>
      <c r="DS38" s="564"/>
      <c r="DT38" s="564"/>
      <c r="DU38" s="564"/>
      <c r="DV38" s="564"/>
      <c r="DW38" s="564"/>
      <c r="DX38" s="596"/>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295</v>
      </c>
      <c r="BZ39" s="558"/>
      <c r="CA39" s="558"/>
      <c r="CB39" s="558"/>
      <c r="CC39" s="558"/>
      <c r="CD39" s="558"/>
      <c r="CE39" s="558"/>
      <c r="CF39" s="558"/>
      <c r="CG39" s="558"/>
      <c r="CH39" s="558"/>
      <c r="CI39" s="558"/>
      <c r="CJ39" s="558"/>
      <c r="CK39" s="558"/>
      <c r="CL39" s="559"/>
      <c r="CM39" s="560">
        <v>94560525</v>
      </c>
      <c r="CN39" s="561"/>
      <c r="CO39" s="561"/>
      <c r="CP39" s="561"/>
      <c r="CQ39" s="561"/>
      <c r="CR39" s="561"/>
      <c r="CS39" s="561"/>
      <c r="CT39" s="562"/>
      <c r="CU39" s="563">
        <v>12.5</v>
      </c>
      <c r="CV39" s="564"/>
      <c r="CW39" s="564"/>
      <c r="CX39" s="565"/>
      <c r="CY39" s="566">
        <v>92662817</v>
      </c>
      <c r="CZ39" s="567"/>
      <c r="DA39" s="567"/>
      <c r="DB39" s="567"/>
      <c r="DC39" s="567"/>
      <c r="DD39" s="567"/>
      <c r="DE39" s="567"/>
      <c r="DF39" s="568"/>
      <c r="DG39" s="566">
        <v>89184580</v>
      </c>
      <c r="DH39" s="567"/>
      <c r="DI39" s="567"/>
      <c r="DJ39" s="567"/>
      <c r="DK39" s="567"/>
      <c r="DL39" s="567"/>
      <c r="DM39" s="567"/>
      <c r="DN39" s="567"/>
      <c r="DO39" s="567"/>
      <c r="DP39" s="567"/>
      <c r="DQ39" s="568"/>
      <c r="DR39" s="563">
        <v>22.3</v>
      </c>
      <c r="DS39" s="564"/>
      <c r="DT39" s="564"/>
      <c r="DU39" s="564"/>
      <c r="DV39" s="564"/>
      <c r="DW39" s="564"/>
      <c r="DX39" s="596"/>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57" t="s">
        <v>67</v>
      </c>
      <c r="CB40" s="558"/>
      <c r="CC40" s="558"/>
      <c r="CD40" s="558"/>
      <c r="CE40" s="558"/>
      <c r="CF40" s="558"/>
      <c r="CG40" s="558"/>
      <c r="CH40" s="558"/>
      <c r="CI40" s="558"/>
      <c r="CJ40" s="558"/>
      <c r="CK40" s="558"/>
      <c r="CL40" s="559"/>
      <c r="CM40" s="560">
        <v>94464877</v>
      </c>
      <c r="CN40" s="567"/>
      <c r="CO40" s="567"/>
      <c r="CP40" s="567"/>
      <c r="CQ40" s="567"/>
      <c r="CR40" s="567"/>
      <c r="CS40" s="567"/>
      <c r="CT40" s="568"/>
      <c r="CU40" s="563">
        <v>12.5</v>
      </c>
      <c r="CV40" s="564"/>
      <c r="CW40" s="564"/>
      <c r="CX40" s="565"/>
      <c r="CY40" s="566">
        <v>92567169</v>
      </c>
      <c r="CZ40" s="567"/>
      <c r="DA40" s="567"/>
      <c r="DB40" s="567"/>
      <c r="DC40" s="567"/>
      <c r="DD40" s="567"/>
      <c r="DE40" s="567"/>
      <c r="DF40" s="568"/>
      <c r="DG40" s="566">
        <v>89088932</v>
      </c>
      <c r="DH40" s="567"/>
      <c r="DI40" s="567"/>
      <c r="DJ40" s="567"/>
      <c r="DK40" s="567"/>
      <c r="DL40" s="567"/>
      <c r="DM40" s="567"/>
      <c r="DN40" s="567"/>
      <c r="DO40" s="567"/>
      <c r="DP40" s="567"/>
      <c r="DQ40" s="568"/>
      <c r="DR40" s="563">
        <v>22.3</v>
      </c>
      <c r="DS40" s="564"/>
      <c r="DT40" s="564"/>
      <c r="DU40" s="564"/>
      <c r="DV40" s="564"/>
      <c r="DW40" s="564"/>
      <c r="DX40" s="596"/>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86950671</v>
      </c>
      <c r="CN41" s="561"/>
      <c r="CO41" s="561"/>
      <c r="CP41" s="561"/>
      <c r="CQ41" s="561"/>
      <c r="CR41" s="561"/>
      <c r="CS41" s="561"/>
      <c r="CT41" s="562"/>
      <c r="CU41" s="563">
        <v>11.5</v>
      </c>
      <c r="CV41" s="564"/>
      <c r="CW41" s="564"/>
      <c r="CX41" s="565"/>
      <c r="CY41" s="566">
        <v>85142815</v>
      </c>
      <c r="CZ41" s="567"/>
      <c r="DA41" s="567"/>
      <c r="DB41" s="567"/>
      <c r="DC41" s="567"/>
      <c r="DD41" s="567"/>
      <c r="DE41" s="567"/>
      <c r="DF41" s="568"/>
      <c r="DG41" s="566">
        <v>81721024</v>
      </c>
      <c r="DH41" s="567"/>
      <c r="DI41" s="567"/>
      <c r="DJ41" s="567"/>
      <c r="DK41" s="567"/>
      <c r="DL41" s="567"/>
      <c r="DM41" s="567"/>
      <c r="DN41" s="567"/>
      <c r="DO41" s="567"/>
      <c r="DP41" s="567"/>
      <c r="DQ41" s="568"/>
      <c r="DR41" s="563">
        <v>20.399999999999999</v>
      </c>
      <c r="DS41" s="564"/>
      <c r="DT41" s="564"/>
      <c r="DU41" s="564"/>
      <c r="DV41" s="564"/>
      <c r="DW41" s="564"/>
      <c r="DX41" s="596"/>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99.2</v>
      </c>
      <c r="BE42" s="614"/>
      <c r="BF42" s="614"/>
      <c r="BG42" s="614"/>
      <c r="BH42" s="614"/>
      <c r="BI42" s="614">
        <v>98.9</v>
      </c>
      <c r="BJ42" s="614"/>
      <c r="BK42" s="614"/>
      <c r="BL42" s="614"/>
      <c r="BM42" s="615"/>
      <c r="BN42" s="616">
        <v>99.2</v>
      </c>
      <c r="BO42" s="614"/>
      <c r="BP42" s="614"/>
      <c r="BQ42" s="614"/>
      <c r="BR42" s="614"/>
      <c r="BS42" s="614">
        <v>98.9</v>
      </c>
      <c r="BT42" s="614"/>
      <c r="BU42" s="614"/>
      <c r="BV42" s="614"/>
      <c r="BW42" s="615"/>
      <c r="BY42" s="592"/>
      <c r="BZ42" s="593"/>
      <c r="CA42" s="557" t="s">
        <v>303</v>
      </c>
      <c r="CB42" s="558"/>
      <c r="CC42" s="558"/>
      <c r="CD42" s="558"/>
      <c r="CE42" s="558"/>
      <c r="CF42" s="558"/>
      <c r="CG42" s="558"/>
      <c r="CH42" s="558"/>
      <c r="CI42" s="558"/>
      <c r="CJ42" s="558"/>
      <c r="CK42" s="558"/>
      <c r="CL42" s="559"/>
      <c r="CM42" s="560">
        <v>7514206</v>
      </c>
      <c r="CN42" s="567"/>
      <c r="CO42" s="567"/>
      <c r="CP42" s="567"/>
      <c r="CQ42" s="567"/>
      <c r="CR42" s="567"/>
      <c r="CS42" s="567"/>
      <c r="CT42" s="568"/>
      <c r="CU42" s="563">
        <v>1</v>
      </c>
      <c r="CV42" s="564"/>
      <c r="CW42" s="564"/>
      <c r="CX42" s="565"/>
      <c r="CY42" s="566">
        <v>7424354</v>
      </c>
      <c r="CZ42" s="567"/>
      <c r="DA42" s="567"/>
      <c r="DB42" s="567"/>
      <c r="DC42" s="567"/>
      <c r="DD42" s="567"/>
      <c r="DE42" s="567"/>
      <c r="DF42" s="568"/>
      <c r="DG42" s="566">
        <v>7367908</v>
      </c>
      <c r="DH42" s="567"/>
      <c r="DI42" s="567"/>
      <c r="DJ42" s="567"/>
      <c r="DK42" s="567"/>
      <c r="DL42" s="567"/>
      <c r="DM42" s="567"/>
      <c r="DN42" s="567"/>
      <c r="DO42" s="567"/>
      <c r="DP42" s="567"/>
      <c r="DQ42" s="568"/>
      <c r="DR42" s="563">
        <v>1.8</v>
      </c>
      <c r="DS42" s="564"/>
      <c r="DT42" s="564"/>
      <c r="DU42" s="564"/>
      <c r="DV42" s="564"/>
      <c r="DW42" s="564"/>
      <c r="DX42" s="596"/>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57" t="s">
        <v>305</v>
      </c>
      <c r="AY43" s="558"/>
      <c r="AZ43" s="558"/>
      <c r="BA43" s="558"/>
      <c r="BB43" s="558"/>
      <c r="BC43" s="559"/>
      <c r="BD43" s="620">
        <v>99.2</v>
      </c>
      <c r="BE43" s="621"/>
      <c r="BF43" s="621"/>
      <c r="BG43" s="621"/>
      <c r="BH43" s="621"/>
      <c r="BI43" s="621">
        <v>97.8</v>
      </c>
      <c r="BJ43" s="621"/>
      <c r="BK43" s="621"/>
      <c r="BL43" s="621"/>
      <c r="BM43" s="622"/>
      <c r="BN43" s="620">
        <v>99.2</v>
      </c>
      <c r="BO43" s="621"/>
      <c r="BP43" s="621"/>
      <c r="BQ43" s="621"/>
      <c r="BR43" s="621"/>
      <c r="BS43" s="621">
        <v>97.9</v>
      </c>
      <c r="BT43" s="621"/>
      <c r="BU43" s="621"/>
      <c r="BV43" s="621"/>
      <c r="BW43" s="622"/>
      <c r="BY43" s="594"/>
      <c r="BZ43" s="595"/>
      <c r="CA43" s="557" t="s">
        <v>306</v>
      </c>
      <c r="CB43" s="558"/>
      <c r="CC43" s="558"/>
      <c r="CD43" s="558"/>
      <c r="CE43" s="558"/>
      <c r="CF43" s="558"/>
      <c r="CG43" s="558"/>
      <c r="CH43" s="558"/>
      <c r="CI43" s="558"/>
      <c r="CJ43" s="558"/>
      <c r="CK43" s="558"/>
      <c r="CL43" s="559"/>
      <c r="CM43" s="560">
        <v>95648</v>
      </c>
      <c r="CN43" s="561"/>
      <c r="CO43" s="561"/>
      <c r="CP43" s="561"/>
      <c r="CQ43" s="561"/>
      <c r="CR43" s="561"/>
      <c r="CS43" s="561"/>
      <c r="CT43" s="562"/>
      <c r="CU43" s="563">
        <v>0</v>
      </c>
      <c r="CV43" s="564"/>
      <c r="CW43" s="564"/>
      <c r="CX43" s="565"/>
      <c r="CY43" s="566">
        <v>95648</v>
      </c>
      <c r="CZ43" s="567"/>
      <c r="DA43" s="567"/>
      <c r="DB43" s="567"/>
      <c r="DC43" s="567"/>
      <c r="DD43" s="567"/>
      <c r="DE43" s="567"/>
      <c r="DF43" s="568"/>
      <c r="DG43" s="566">
        <v>95648</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196"/>
      <c r="AV44" s="196"/>
      <c r="AW44" s="196"/>
      <c r="AX44" s="572" t="s">
        <v>307</v>
      </c>
      <c r="AY44" s="573"/>
      <c r="AZ44" s="573"/>
      <c r="BA44" s="573"/>
      <c r="BB44" s="573"/>
      <c r="BC44" s="574"/>
      <c r="BD44" s="617">
        <v>99.8</v>
      </c>
      <c r="BE44" s="618"/>
      <c r="BF44" s="618"/>
      <c r="BG44" s="618"/>
      <c r="BH44" s="618"/>
      <c r="BI44" s="618">
        <v>99.7</v>
      </c>
      <c r="BJ44" s="618"/>
      <c r="BK44" s="618"/>
      <c r="BL44" s="618"/>
      <c r="BM44" s="619"/>
      <c r="BN44" s="617">
        <v>99.9</v>
      </c>
      <c r="BO44" s="618"/>
      <c r="BP44" s="618"/>
      <c r="BQ44" s="618"/>
      <c r="BR44" s="618"/>
      <c r="BS44" s="618">
        <v>99.8</v>
      </c>
      <c r="BT44" s="618"/>
      <c r="BU44" s="618"/>
      <c r="BV44" s="618"/>
      <c r="BW44" s="619"/>
      <c r="BY44" s="557" t="s">
        <v>308</v>
      </c>
      <c r="BZ44" s="558"/>
      <c r="CA44" s="558"/>
      <c r="CB44" s="558"/>
      <c r="CC44" s="558"/>
      <c r="CD44" s="558"/>
      <c r="CE44" s="558"/>
      <c r="CF44" s="558"/>
      <c r="CG44" s="558"/>
      <c r="CH44" s="558"/>
      <c r="CI44" s="558"/>
      <c r="CJ44" s="558"/>
      <c r="CK44" s="558"/>
      <c r="CL44" s="559"/>
      <c r="CM44" s="560">
        <v>352371703</v>
      </c>
      <c r="CN44" s="567"/>
      <c r="CO44" s="567"/>
      <c r="CP44" s="567"/>
      <c r="CQ44" s="567"/>
      <c r="CR44" s="567"/>
      <c r="CS44" s="567"/>
      <c r="CT44" s="568"/>
      <c r="CU44" s="563">
        <v>46.5</v>
      </c>
      <c r="CV44" s="564"/>
      <c r="CW44" s="564"/>
      <c r="CX44" s="565"/>
      <c r="CY44" s="566">
        <v>221828635</v>
      </c>
      <c r="CZ44" s="567"/>
      <c r="DA44" s="567"/>
      <c r="DB44" s="567"/>
      <c r="DC44" s="567"/>
      <c r="DD44" s="567"/>
      <c r="DE44" s="567"/>
      <c r="DF44" s="568"/>
      <c r="DG44" s="566">
        <v>136111411</v>
      </c>
      <c r="DH44" s="567"/>
      <c r="DI44" s="567"/>
      <c r="DJ44" s="567"/>
      <c r="DK44" s="567"/>
      <c r="DL44" s="567"/>
      <c r="DM44" s="567"/>
      <c r="DN44" s="567"/>
      <c r="DO44" s="567"/>
      <c r="DP44" s="567"/>
      <c r="DQ44" s="568"/>
      <c r="DR44" s="563">
        <v>34</v>
      </c>
      <c r="DS44" s="564"/>
      <c r="DT44" s="564"/>
      <c r="DU44" s="564"/>
      <c r="DV44" s="564"/>
      <c r="DW44" s="564"/>
      <c r="DX44" s="596"/>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249906</v>
      </c>
      <c r="BE45" s="612"/>
      <c r="BF45" s="612"/>
      <c r="BG45" s="612"/>
      <c r="BH45" s="612"/>
      <c r="BI45" s="612"/>
      <c r="BJ45" s="612"/>
      <c r="BK45" s="612"/>
      <c r="BL45" s="612"/>
      <c r="BM45" s="613"/>
      <c r="BN45" s="611">
        <v>-114254</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28995726</v>
      </c>
      <c r="CN45" s="561"/>
      <c r="CO45" s="561"/>
      <c r="CP45" s="561"/>
      <c r="CQ45" s="561"/>
      <c r="CR45" s="561"/>
      <c r="CS45" s="561"/>
      <c r="CT45" s="562"/>
      <c r="CU45" s="563">
        <v>3.8</v>
      </c>
      <c r="CV45" s="564"/>
      <c r="CW45" s="564"/>
      <c r="CX45" s="565"/>
      <c r="CY45" s="566">
        <v>23145164</v>
      </c>
      <c r="CZ45" s="567"/>
      <c r="DA45" s="567"/>
      <c r="DB45" s="567"/>
      <c r="DC45" s="567"/>
      <c r="DD45" s="567"/>
      <c r="DE45" s="567"/>
      <c r="DF45" s="568"/>
      <c r="DG45" s="566">
        <v>16030320</v>
      </c>
      <c r="DH45" s="567"/>
      <c r="DI45" s="567"/>
      <c r="DJ45" s="567"/>
      <c r="DK45" s="567"/>
      <c r="DL45" s="567"/>
      <c r="DM45" s="567"/>
      <c r="DN45" s="567"/>
      <c r="DO45" s="567"/>
      <c r="DP45" s="567"/>
      <c r="DQ45" s="568"/>
      <c r="DR45" s="563">
        <v>4</v>
      </c>
      <c r="DS45" s="564"/>
      <c r="DT45" s="564"/>
      <c r="DU45" s="564"/>
      <c r="DV45" s="564"/>
      <c r="DW45" s="564"/>
      <c r="DX45" s="596"/>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249906</v>
      </c>
      <c r="BE46" s="603"/>
      <c r="BF46" s="603"/>
      <c r="BG46" s="603"/>
      <c r="BH46" s="603"/>
      <c r="BI46" s="603"/>
      <c r="BJ46" s="603"/>
      <c r="BK46" s="603"/>
      <c r="BL46" s="603"/>
      <c r="BM46" s="604"/>
      <c r="BN46" s="602">
        <v>-114254</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16466027</v>
      </c>
      <c r="CN46" s="567"/>
      <c r="CO46" s="567"/>
      <c r="CP46" s="567"/>
      <c r="CQ46" s="567"/>
      <c r="CR46" s="567"/>
      <c r="CS46" s="567"/>
      <c r="CT46" s="568"/>
      <c r="CU46" s="563">
        <v>2.2000000000000002</v>
      </c>
      <c r="CV46" s="564"/>
      <c r="CW46" s="564"/>
      <c r="CX46" s="565"/>
      <c r="CY46" s="566">
        <v>11879401</v>
      </c>
      <c r="CZ46" s="567"/>
      <c r="DA46" s="567"/>
      <c r="DB46" s="567"/>
      <c r="DC46" s="567"/>
      <c r="DD46" s="567"/>
      <c r="DE46" s="567"/>
      <c r="DF46" s="568"/>
      <c r="DG46" s="566">
        <v>11567550</v>
      </c>
      <c r="DH46" s="567"/>
      <c r="DI46" s="567"/>
      <c r="DJ46" s="567"/>
      <c r="DK46" s="567"/>
      <c r="DL46" s="567"/>
      <c r="DM46" s="567"/>
      <c r="DN46" s="567"/>
      <c r="DO46" s="567"/>
      <c r="DP46" s="567"/>
      <c r="DQ46" s="568"/>
      <c r="DR46" s="563">
        <v>2.9</v>
      </c>
      <c r="DS46" s="564"/>
      <c r="DT46" s="564"/>
      <c r="DU46" s="564"/>
      <c r="DV46" s="564"/>
      <c r="DW46" s="564"/>
      <c r="DX46" s="596"/>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315</v>
      </c>
      <c r="BZ47" s="558"/>
      <c r="CA47" s="558"/>
      <c r="CB47" s="558"/>
      <c r="CC47" s="558"/>
      <c r="CD47" s="558"/>
      <c r="CE47" s="558"/>
      <c r="CF47" s="558"/>
      <c r="CG47" s="558"/>
      <c r="CH47" s="558"/>
      <c r="CI47" s="558"/>
      <c r="CJ47" s="558"/>
      <c r="CK47" s="558"/>
      <c r="CL47" s="559"/>
      <c r="CM47" s="560">
        <v>183612539</v>
      </c>
      <c r="CN47" s="561"/>
      <c r="CO47" s="561"/>
      <c r="CP47" s="561"/>
      <c r="CQ47" s="561"/>
      <c r="CR47" s="561"/>
      <c r="CS47" s="561"/>
      <c r="CT47" s="562"/>
      <c r="CU47" s="563">
        <v>24.2</v>
      </c>
      <c r="CV47" s="564"/>
      <c r="CW47" s="564"/>
      <c r="CX47" s="565"/>
      <c r="CY47" s="566">
        <v>163369879</v>
      </c>
      <c r="CZ47" s="567"/>
      <c r="DA47" s="567"/>
      <c r="DB47" s="567"/>
      <c r="DC47" s="567"/>
      <c r="DD47" s="567"/>
      <c r="DE47" s="567"/>
      <c r="DF47" s="568"/>
      <c r="DG47" s="566">
        <v>101799432</v>
      </c>
      <c r="DH47" s="567"/>
      <c r="DI47" s="567"/>
      <c r="DJ47" s="567"/>
      <c r="DK47" s="567"/>
      <c r="DL47" s="567"/>
      <c r="DM47" s="567"/>
      <c r="DN47" s="567"/>
      <c r="DO47" s="567"/>
      <c r="DP47" s="567"/>
      <c r="DQ47" s="568"/>
      <c r="DR47" s="563">
        <v>25.4</v>
      </c>
      <c r="DS47" s="564"/>
      <c r="DT47" s="564"/>
      <c r="DU47" s="564"/>
      <c r="DV47" s="564"/>
      <c r="DW47" s="564"/>
      <c r="DX47" s="596"/>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317</v>
      </c>
      <c r="BZ48" s="558"/>
      <c r="CA48" s="558"/>
      <c r="CB48" s="558"/>
      <c r="CC48" s="558"/>
      <c r="CD48" s="558"/>
      <c r="CE48" s="558"/>
      <c r="CF48" s="558"/>
      <c r="CG48" s="558"/>
      <c r="CH48" s="558"/>
      <c r="CI48" s="558"/>
      <c r="CJ48" s="558"/>
      <c r="CK48" s="558"/>
      <c r="CL48" s="559"/>
      <c r="CM48" s="560">
        <v>7014929</v>
      </c>
      <c r="CN48" s="567"/>
      <c r="CO48" s="567"/>
      <c r="CP48" s="567"/>
      <c r="CQ48" s="567"/>
      <c r="CR48" s="567"/>
      <c r="CS48" s="567"/>
      <c r="CT48" s="568"/>
      <c r="CU48" s="563">
        <v>0.9</v>
      </c>
      <c r="CV48" s="564"/>
      <c r="CW48" s="564"/>
      <c r="CX48" s="565"/>
      <c r="CY48" s="566">
        <v>7014929</v>
      </c>
      <c r="CZ48" s="567"/>
      <c r="DA48" s="567"/>
      <c r="DB48" s="567"/>
      <c r="DC48" s="567"/>
      <c r="DD48" s="567"/>
      <c r="DE48" s="567"/>
      <c r="DF48" s="568"/>
      <c r="DG48" s="566">
        <v>6641900</v>
      </c>
      <c r="DH48" s="567"/>
      <c r="DI48" s="567"/>
      <c r="DJ48" s="567"/>
      <c r="DK48" s="567"/>
      <c r="DL48" s="567"/>
      <c r="DM48" s="567"/>
      <c r="DN48" s="567"/>
      <c r="DO48" s="567"/>
      <c r="DP48" s="567"/>
      <c r="DQ48" s="568"/>
      <c r="DR48" s="563">
        <v>1.7</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18182779</v>
      </c>
      <c r="CN49" s="561"/>
      <c r="CO49" s="561"/>
      <c r="CP49" s="561"/>
      <c r="CQ49" s="561"/>
      <c r="CR49" s="561"/>
      <c r="CS49" s="561"/>
      <c r="CT49" s="562"/>
      <c r="CU49" s="563">
        <v>2.4</v>
      </c>
      <c r="CV49" s="564"/>
      <c r="CW49" s="564"/>
      <c r="CX49" s="565"/>
      <c r="CY49" s="566">
        <v>15934286</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v>80128</v>
      </c>
      <c r="CN50" s="567"/>
      <c r="CO50" s="567"/>
      <c r="CP50" s="567"/>
      <c r="CQ50" s="567"/>
      <c r="CR50" s="567"/>
      <c r="CS50" s="567"/>
      <c r="CT50" s="568"/>
      <c r="CU50" s="563">
        <v>0</v>
      </c>
      <c r="CV50" s="564"/>
      <c r="CW50" s="564"/>
      <c r="CX50" s="565"/>
      <c r="CY50" s="566">
        <v>55951</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98019575</v>
      </c>
      <c r="CN51" s="561"/>
      <c r="CO51" s="561"/>
      <c r="CP51" s="561"/>
      <c r="CQ51" s="561"/>
      <c r="CR51" s="561"/>
      <c r="CS51" s="561"/>
      <c r="CT51" s="562"/>
      <c r="CU51" s="563">
        <v>12.9</v>
      </c>
      <c r="CV51" s="564"/>
      <c r="CW51" s="564"/>
      <c r="CX51" s="565"/>
      <c r="CY51" s="566">
        <v>429025</v>
      </c>
      <c r="CZ51" s="567"/>
      <c r="DA51" s="567"/>
      <c r="DB51" s="567"/>
      <c r="DC51" s="567"/>
      <c r="DD51" s="567"/>
      <c r="DE51" s="567"/>
      <c r="DF51" s="568"/>
      <c r="DG51" s="566">
        <v>72209</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324</v>
      </c>
      <c r="BZ53" s="558"/>
      <c r="CA53" s="558"/>
      <c r="CB53" s="558"/>
      <c r="CC53" s="558"/>
      <c r="CD53" s="558"/>
      <c r="CE53" s="558"/>
      <c r="CF53" s="558"/>
      <c r="CG53" s="558"/>
      <c r="CH53" s="558"/>
      <c r="CI53" s="558"/>
      <c r="CJ53" s="558"/>
      <c r="CK53" s="558"/>
      <c r="CL53" s="559"/>
      <c r="CM53" s="560">
        <v>124118323</v>
      </c>
      <c r="CN53" s="561"/>
      <c r="CO53" s="561"/>
      <c r="CP53" s="561"/>
      <c r="CQ53" s="561"/>
      <c r="CR53" s="561"/>
      <c r="CS53" s="561"/>
      <c r="CT53" s="562"/>
      <c r="CU53" s="563">
        <v>16.399999999999999</v>
      </c>
      <c r="CV53" s="564"/>
      <c r="CW53" s="564"/>
      <c r="CX53" s="565"/>
      <c r="CY53" s="566">
        <v>10360754</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325</v>
      </c>
      <c r="BZ54" s="558"/>
      <c r="CA54" s="558"/>
      <c r="CB54" s="558"/>
      <c r="CC54" s="558"/>
      <c r="CD54" s="558"/>
      <c r="CE54" s="558"/>
      <c r="CF54" s="558"/>
      <c r="CG54" s="558"/>
      <c r="CH54" s="558"/>
      <c r="CI54" s="558"/>
      <c r="CJ54" s="558"/>
      <c r="CK54" s="558"/>
      <c r="CL54" s="559"/>
      <c r="CM54" s="560">
        <v>4109496</v>
      </c>
      <c r="CN54" s="561"/>
      <c r="CO54" s="561"/>
      <c r="CP54" s="561"/>
      <c r="CQ54" s="561"/>
      <c r="CR54" s="561"/>
      <c r="CS54" s="561"/>
      <c r="CT54" s="562"/>
      <c r="CU54" s="563">
        <v>0.5</v>
      </c>
      <c r="CV54" s="564"/>
      <c r="CW54" s="564"/>
      <c r="CX54" s="565"/>
      <c r="CY54" s="566">
        <v>2434136</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57" t="s">
        <v>326</v>
      </c>
      <c r="CB55" s="558"/>
      <c r="CC55" s="558"/>
      <c r="CD55" s="558"/>
      <c r="CE55" s="558"/>
      <c r="CF55" s="558"/>
      <c r="CG55" s="558"/>
      <c r="CH55" s="558"/>
      <c r="CI55" s="558"/>
      <c r="CJ55" s="558"/>
      <c r="CK55" s="558"/>
      <c r="CL55" s="559"/>
      <c r="CM55" s="560">
        <v>113475228</v>
      </c>
      <c r="CN55" s="561"/>
      <c r="CO55" s="561"/>
      <c r="CP55" s="561"/>
      <c r="CQ55" s="561"/>
      <c r="CR55" s="561"/>
      <c r="CS55" s="561"/>
      <c r="CT55" s="562"/>
      <c r="CU55" s="563">
        <v>15</v>
      </c>
      <c r="CV55" s="564"/>
      <c r="CW55" s="564"/>
      <c r="CX55" s="565"/>
      <c r="CY55" s="566">
        <v>10018438</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4"/>
      <c r="BY56" s="592"/>
      <c r="BZ56" s="593"/>
      <c r="CA56" s="557" t="s">
        <v>327</v>
      </c>
      <c r="CB56" s="558"/>
      <c r="CC56" s="558"/>
      <c r="CD56" s="558"/>
      <c r="CE56" s="558"/>
      <c r="CF56" s="558"/>
      <c r="CG56" s="558"/>
      <c r="CH56" s="558"/>
      <c r="CI56" s="558"/>
      <c r="CJ56" s="558"/>
      <c r="CK56" s="558"/>
      <c r="CL56" s="559"/>
      <c r="CM56" s="560">
        <v>80309814</v>
      </c>
      <c r="CN56" s="561"/>
      <c r="CO56" s="561"/>
      <c r="CP56" s="561"/>
      <c r="CQ56" s="561"/>
      <c r="CR56" s="561"/>
      <c r="CS56" s="561"/>
      <c r="CT56" s="562"/>
      <c r="CU56" s="563">
        <v>10.6</v>
      </c>
      <c r="CV56" s="564"/>
      <c r="CW56" s="564"/>
      <c r="CX56" s="565"/>
      <c r="CY56" s="566">
        <v>1697535</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25636258</v>
      </c>
      <c r="CN57" s="561"/>
      <c r="CO57" s="561"/>
      <c r="CP57" s="561"/>
      <c r="CQ57" s="561"/>
      <c r="CR57" s="561"/>
      <c r="CS57" s="561"/>
      <c r="CT57" s="562"/>
      <c r="CU57" s="563">
        <v>3.4</v>
      </c>
      <c r="CV57" s="564"/>
      <c r="CW57" s="564"/>
      <c r="CX57" s="565"/>
      <c r="CY57" s="566">
        <v>7534532</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10643095</v>
      </c>
      <c r="CN58" s="561"/>
      <c r="CO58" s="561"/>
      <c r="CP58" s="561"/>
      <c r="CQ58" s="561"/>
      <c r="CR58" s="561"/>
      <c r="CS58" s="561"/>
      <c r="CT58" s="562"/>
      <c r="CU58" s="563">
        <v>1.4</v>
      </c>
      <c r="CV58" s="564"/>
      <c r="CW58" s="564"/>
      <c r="CX58" s="565"/>
      <c r="CY58" s="566">
        <v>342316</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757986980</v>
      </c>
      <c r="CN60" s="576"/>
      <c r="CO60" s="576"/>
      <c r="CP60" s="576"/>
      <c r="CQ60" s="576"/>
      <c r="CR60" s="576"/>
      <c r="CS60" s="576"/>
      <c r="CT60" s="577"/>
      <c r="CU60" s="578">
        <v>100</v>
      </c>
      <c r="CV60" s="579"/>
      <c r="CW60" s="579"/>
      <c r="CX60" s="580"/>
      <c r="CY60" s="581">
        <v>481184501</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OzLyUuzOeLu3OfFqHkBN4JbIzmYS/JXUtP3brOVLTMNT7gGFGTfitkM22m1aQiUUG2adM3OKaW7o0qscB655jw==" saltValue="qvzLIhG54wSbkMB4USMTl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2">
      <c r="A7" s="215">
        <v>1</v>
      </c>
      <c r="B7" s="1004" t="s">
        <v>354</v>
      </c>
      <c r="C7" s="1005"/>
      <c r="D7" s="1005"/>
      <c r="E7" s="1005"/>
      <c r="F7" s="1005"/>
      <c r="G7" s="1005"/>
      <c r="H7" s="1005"/>
      <c r="I7" s="1005"/>
      <c r="J7" s="1005"/>
      <c r="K7" s="1005"/>
      <c r="L7" s="1005"/>
      <c r="M7" s="1005"/>
      <c r="N7" s="1005"/>
      <c r="O7" s="1005"/>
      <c r="P7" s="1006"/>
      <c r="Q7" s="1068">
        <v>825254</v>
      </c>
      <c r="R7" s="1069"/>
      <c r="S7" s="1069"/>
      <c r="T7" s="1069"/>
      <c r="U7" s="1069"/>
      <c r="V7" s="1069">
        <v>779693</v>
      </c>
      <c r="W7" s="1069"/>
      <c r="X7" s="1069"/>
      <c r="Y7" s="1069"/>
      <c r="Z7" s="1069"/>
      <c r="AA7" s="1069">
        <v>45561</v>
      </c>
      <c r="AB7" s="1069"/>
      <c r="AC7" s="1069"/>
      <c r="AD7" s="1069"/>
      <c r="AE7" s="1070"/>
      <c r="AF7" s="1071">
        <v>12150</v>
      </c>
      <c r="AG7" s="1072"/>
      <c r="AH7" s="1072"/>
      <c r="AI7" s="1072"/>
      <c r="AJ7" s="1073"/>
      <c r="AK7" s="1074">
        <v>942</v>
      </c>
      <c r="AL7" s="1075"/>
      <c r="AM7" s="1075"/>
      <c r="AN7" s="1075"/>
      <c r="AO7" s="1075"/>
      <c r="AP7" s="1075">
        <v>1175581</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c r="BS7" s="1065" t="s">
        <v>538</v>
      </c>
      <c r="BT7" s="1066"/>
      <c r="BU7" s="1066"/>
      <c r="BV7" s="1066"/>
      <c r="BW7" s="1066"/>
      <c r="BX7" s="1066"/>
      <c r="BY7" s="1066"/>
      <c r="BZ7" s="1066"/>
      <c r="CA7" s="1066"/>
      <c r="CB7" s="1066"/>
      <c r="CC7" s="1066"/>
      <c r="CD7" s="1066"/>
      <c r="CE7" s="1066"/>
      <c r="CF7" s="1066"/>
      <c r="CG7" s="1078"/>
      <c r="CH7" s="1062">
        <v>-4</v>
      </c>
      <c r="CI7" s="1063"/>
      <c r="CJ7" s="1063"/>
      <c r="CK7" s="1063"/>
      <c r="CL7" s="1064"/>
      <c r="CM7" s="1062">
        <v>2161</v>
      </c>
      <c r="CN7" s="1063"/>
      <c r="CO7" s="1063"/>
      <c r="CP7" s="1063"/>
      <c r="CQ7" s="1064"/>
      <c r="CR7" s="1062">
        <v>497</v>
      </c>
      <c r="CS7" s="1063"/>
      <c r="CT7" s="1063"/>
      <c r="CU7" s="1063"/>
      <c r="CV7" s="1064"/>
      <c r="CW7" s="1062"/>
      <c r="CX7" s="1063"/>
      <c r="CY7" s="1063"/>
      <c r="CZ7" s="1063"/>
      <c r="DA7" s="1064"/>
      <c r="DB7" s="1062"/>
      <c r="DC7" s="1063"/>
      <c r="DD7" s="1063"/>
      <c r="DE7" s="1063"/>
      <c r="DF7" s="1064"/>
      <c r="DG7" s="1062"/>
      <c r="DH7" s="1063"/>
      <c r="DI7" s="1063"/>
      <c r="DJ7" s="1063"/>
      <c r="DK7" s="1064"/>
      <c r="DL7" s="1062"/>
      <c r="DM7" s="1063"/>
      <c r="DN7" s="1063"/>
      <c r="DO7" s="1063"/>
      <c r="DP7" s="1064"/>
      <c r="DQ7" s="1062"/>
      <c r="DR7" s="1063"/>
      <c r="DS7" s="1063"/>
      <c r="DT7" s="1063"/>
      <c r="DU7" s="1064"/>
      <c r="DV7" s="1065"/>
      <c r="DW7" s="1066"/>
      <c r="DX7" s="1066"/>
      <c r="DY7" s="1066"/>
      <c r="DZ7" s="1067"/>
      <c r="EA7" s="213"/>
    </row>
    <row r="8" spans="1:131" s="214" customFormat="1" ht="26.25" customHeight="1" x14ac:dyDescent="0.2">
      <c r="A8" s="217">
        <v>2</v>
      </c>
      <c r="B8" s="990" t="s">
        <v>355</v>
      </c>
      <c r="C8" s="991"/>
      <c r="D8" s="991"/>
      <c r="E8" s="991"/>
      <c r="F8" s="991"/>
      <c r="G8" s="991"/>
      <c r="H8" s="991"/>
      <c r="I8" s="991"/>
      <c r="J8" s="991"/>
      <c r="K8" s="991"/>
      <c r="L8" s="991"/>
      <c r="M8" s="991"/>
      <c r="N8" s="991"/>
      <c r="O8" s="991"/>
      <c r="P8" s="992"/>
      <c r="Q8" s="996">
        <v>435</v>
      </c>
      <c r="R8" s="994"/>
      <c r="S8" s="994"/>
      <c r="T8" s="994"/>
      <c r="U8" s="994"/>
      <c r="V8" s="994">
        <v>310</v>
      </c>
      <c r="W8" s="994"/>
      <c r="X8" s="994"/>
      <c r="Y8" s="994"/>
      <c r="Z8" s="994"/>
      <c r="AA8" s="994">
        <v>125</v>
      </c>
      <c r="AB8" s="994"/>
      <c r="AC8" s="994"/>
      <c r="AD8" s="994"/>
      <c r="AE8" s="997"/>
      <c r="AF8" s="1047" t="s">
        <v>118</v>
      </c>
      <c r="AG8" s="1048"/>
      <c r="AH8" s="1048"/>
      <c r="AI8" s="1048"/>
      <c r="AJ8" s="1049"/>
      <c r="AK8" s="1043">
        <v>20</v>
      </c>
      <c r="AL8" s="1044"/>
      <c r="AM8" s="1044"/>
      <c r="AN8" s="1044"/>
      <c r="AO8" s="1044"/>
      <c r="AP8" s="1044">
        <v>0</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t="s">
        <v>539</v>
      </c>
      <c r="BS8" s="943" t="s">
        <v>540</v>
      </c>
      <c r="BT8" s="944"/>
      <c r="BU8" s="944"/>
      <c r="BV8" s="944"/>
      <c r="BW8" s="944"/>
      <c r="BX8" s="944"/>
      <c r="BY8" s="944"/>
      <c r="BZ8" s="944"/>
      <c r="CA8" s="944"/>
      <c r="CB8" s="944"/>
      <c r="CC8" s="944"/>
      <c r="CD8" s="944"/>
      <c r="CE8" s="944"/>
      <c r="CF8" s="944"/>
      <c r="CG8" s="965"/>
      <c r="CH8" s="940">
        <v>-8</v>
      </c>
      <c r="CI8" s="941"/>
      <c r="CJ8" s="941"/>
      <c r="CK8" s="941"/>
      <c r="CL8" s="942"/>
      <c r="CM8" s="940">
        <v>1258</v>
      </c>
      <c r="CN8" s="941"/>
      <c r="CO8" s="941"/>
      <c r="CP8" s="941"/>
      <c r="CQ8" s="942"/>
      <c r="CR8" s="940">
        <v>35</v>
      </c>
      <c r="CS8" s="941"/>
      <c r="CT8" s="941"/>
      <c r="CU8" s="941"/>
      <c r="CV8" s="942"/>
      <c r="CW8" s="940"/>
      <c r="CX8" s="941"/>
      <c r="CY8" s="941"/>
      <c r="CZ8" s="941"/>
      <c r="DA8" s="942"/>
      <c r="DB8" s="940"/>
      <c r="DC8" s="941"/>
      <c r="DD8" s="941"/>
      <c r="DE8" s="941"/>
      <c r="DF8" s="942"/>
      <c r="DG8" s="940"/>
      <c r="DH8" s="941"/>
      <c r="DI8" s="941"/>
      <c r="DJ8" s="941"/>
      <c r="DK8" s="942"/>
      <c r="DL8" s="940">
        <v>58</v>
      </c>
      <c r="DM8" s="941"/>
      <c r="DN8" s="941"/>
      <c r="DO8" s="941"/>
      <c r="DP8" s="942"/>
      <c r="DQ8" s="940"/>
      <c r="DR8" s="941"/>
      <c r="DS8" s="941"/>
      <c r="DT8" s="941"/>
      <c r="DU8" s="942"/>
      <c r="DV8" s="943"/>
      <c r="DW8" s="944"/>
      <c r="DX8" s="944"/>
      <c r="DY8" s="944"/>
      <c r="DZ8" s="945"/>
      <c r="EA8" s="213"/>
    </row>
    <row r="9" spans="1:131" s="214" customFormat="1" ht="26.25" customHeight="1" x14ac:dyDescent="0.2">
      <c r="A9" s="217">
        <v>3</v>
      </c>
      <c r="B9" s="990" t="s">
        <v>356</v>
      </c>
      <c r="C9" s="991"/>
      <c r="D9" s="991"/>
      <c r="E9" s="991"/>
      <c r="F9" s="991"/>
      <c r="G9" s="991"/>
      <c r="H9" s="991"/>
      <c r="I9" s="991"/>
      <c r="J9" s="991"/>
      <c r="K9" s="991"/>
      <c r="L9" s="991"/>
      <c r="M9" s="991"/>
      <c r="N9" s="991"/>
      <c r="O9" s="991"/>
      <c r="P9" s="992"/>
      <c r="Q9" s="996">
        <v>1051</v>
      </c>
      <c r="R9" s="994"/>
      <c r="S9" s="994"/>
      <c r="T9" s="994"/>
      <c r="U9" s="994"/>
      <c r="V9" s="994">
        <v>1049</v>
      </c>
      <c r="W9" s="994"/>
      <c r="X9" s="994"/>
      <c r="Y9" s="994"/>
      <c r="Z9" s="994"/>
      <c r="AA9" s="994">
        <v>2</v>
      </c>
      <c r="AB9" s="994"/>
      <c r="AC9" s="994"/>
      <c r="AD9" s="994"/>
      <c r="AE9" s="997"/>
      <c r="AF9" s="1047" t="s">
        <v>118</v>
      </c>
      <c r="AG9" s="1048"/>
      <c r="AH9" s="1048"/>
      <c r="AI9" s="1048"/>
      <c r="AJ9" s="1049"/>
      <c r="AK9" s="1043">
        <v>13</v>
      </c>
      <c r="AL9" s="1044"/>
      <c r="AM9" s="1044"/>
      <c r="AN9" s="1044"/>
      <c r="AO9" s="1044"/>
      <c r="AP9" s="1044">
        <v>27023</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541</v>
      </c>
      <c r="BT9" s="944"/>
      <c r="BU9" s="944"/>
      <c r="BV9" s="944"/>
      <c r="BW9" s="944"/>
      <c r="BX9" s="944"/>
      <c r="BY9" s="944"/>
      <c r="BZ9" s="944"/>
      <c r="CA9" s="944"/>
      <c r="CB9" s="944"/>
      <c r="CC9" s="944"/>
      <c r="CD9" s="944"/>
      <c r="CE9" s="944"/>
      <c r="CF9" s="944"/>
      <c r="CG9" s="965"/>
      <c r="CH9" s="940">
        <v>-4</v>
      </c>
      <c r="CI9" s="941"/>
      <c r="CJ9" s="941"/>
      <c r="CK9" s="941"/>
      <c r="CL9" s="942"/>
      <c r="CM9" s="940">
        <v>283</v>
      </c>
      <c r="CN9" s="941"/>
      <c r="CO9" s="941"/>
      <c r="CP9" s="941"/>
      <c r="CQ9" s="942"/>
      <c r="CR9" s="940">
        <v>200</v>
      </c>
      <c r="CS9" s="941"/>
      <c r="CT9" s="941"/>
      <c r="CU9" s="941"/>
      <c r="CV9" s="942"/>
      <c r="CW9" s="940"/>
      <c r="CX9" s="941"/>
      <c r="CY9" s="941"/>
      <c r="CZ9" s="941"/>
      <c r="DA9" s="942"/>
      <c r="DB9" s="940"/>
      <c r="DC9" s="941"/>
      <c r="DD9" s="941"/>
      <c r="DE9" s="941"/>
      <c r="DF9" s="942"/>
      <c r="DG9" s="940"/>
      <c r="DH9" s="941"/>
      <c r="DI9" s="941"/>
      <c r="DJ9" s="941"/>
      <c r="DK9" s="942"/>
      <c r="DL9" s="940"/>
      <c r="DM9" s="941"/>
      <c r="DN9" s="941"/>
      <c r="DO9" s="941"/>
      <c r="DP9" s="942"/>
      <c r="DQ9" s="940"/>
      <c r="DR9" s="941"/>
      <c r="DS9" s="941"/>
      <c r="DT9" s="941"/>
      <c r="DU9" s="942"/>
      <c r="DV9" s="943"/>
      <c r="DW9" s="944"/>
      <c r="DX9" s="944"/>
      <c r="DY9" s="944"/>
      <c r="DZ9" s="945"/>
      <c r="EA9" s="213"/>
    </row>
    <row r="10" spans="1:131" s="214" customFormat="1" ht="26.25" customHeight="1" x14ac:dyDescent="0.2">
      <c r="A10" s="217">
        <v>4</v>
      </c>
      <c r="B10" s="990" t="s">
        <v>357</v>
      </c>
      <c r="C10" s="991"/>
      <c r="D10" s="991"/>
      <c r="E10" s="991"/>
      <c r="F10" s="991"/>
      <c r="G10" s="991"/>
      <c r="H10" s="991"/>
      <c r="I10" s="991"/>
      <c r="J10" s="991"/>
      <c r="K10" s="991"/>
      <c r="L10" s="991"/>
      <c r="M10" s="991"/>
      <c r="N10" s="991"/>
      <c r="O10" s="991"/>
      <c r="P10" s="992"/>
      <c r="Q10" s="996">
        <v>3228</v>
      </c>
      <c r="R10" s="994"/>
      <c r="S10" s="994"/>
      <c r="T10" s="994"/>
      <c r="U10" s="994"/>
      <c r="V10" s="994">
        <v>3117</v>
      </c>
      <c r="W10" s="994"/>
      <c r="X10" s="994"/>
      <c r="Y10" s="994"/>
      <c r="Z10" s="994"/>
      <c r="AA10" s="994">
        <v>112</v>
      </c>
      <c r="AB10" s="994"/>
      <c r="AC10" s="994"/>
      <c r="AD10" s="994"/>
      <c r="AE10" s="997"/>
      <c r="AF10" s="1047">
        <v>112</v>
      </c>
      <c r="AG10" s="1048"/>
      <c r="AH10" s="1048"/>
      <c r="AI10" s="1048"/>
      <c r="AJ10" s="1049"/>
      <c r="AK10" s="1043">
        <v>0</v>
      </c>
      <c r="AL10" s="1044"/>
      <c r="AM10" s="1044"/>
      <c r="AN10" s="1044"/>
      <c r="AO10" s="1044"/>
      <c r="AP10" s="1044">
        <v>0</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542</v>
      </c>
      <c r="BT10" s="944"/>
      <c r="BU10" s="944"/>
      <c r="BV10" s="944"/>
      <c r="BW10" s="944"/>
      <c r="BX10" s="944"/>
      <c r="BY10" s="944"/>
      <c r="BZ10" s="944"/>
      <c r="CA10" s="944"/>
      <c r="CB10" s="944"/>
      <c r="CC10" s="944"/>
      <c r="CD10" s="944"/>
      <c r="CE10" s="944"/>
      <c r="CF10" s="944"/>
      <c r="CG10" s="965"/>
      <c r="CH10" s="940">
        <v>25</v>
      </c>
      <c r="CI10" s="941"/>
      <c r="CJ10" s="941"/>
      <c r="CK10" s="941"/>
      <c r="CL10" s="942"/>
      <c r="CM10" s="940">
        <v>436</v>
      </c>
      <c r="CN10" s="941"/>
      <c r="CO10" s="941"/>
      <c r="CP10" s="941"/>
      <c r="CQ10" s="942"/>
      <c r="CR10" s="940">
        <v>4</v>
      </c>
      <c r="CS10" s="941"/>
      <c r="CT10" s="941"/>
      <c r="CU10" s="941"/>
      <c r="CV10" s="942"/>
      <c r="CW10" s="940"/>
      <c r="CX10" s="941"/>
      <c r="CY10" s="941"/>
      <c r="CZ10" s="941"/>
      <c r="DA10" s="942"/>
      <c r="DB10" s="940"/>
      <c r="DC10" s="941"/>
      <c r="DD10" s="941"/>
      <c r="DE10" s="941"/>
      <c r="DF10" s="942"/>
      <c r="DG10" s="940"/>
      <c r="DH10" s="941"/>
      <c r="DI10" s="941"/>
      <c r="DJ10" s="941"/>
      <c r="DK10" s="942"/>
      <c r="DL10" s="940"/>
      <c r="DM10" s="941"/>
      <c r="DN10" s="941"/>
      <c r="DO10" s="941"/>
      <c r="DP10" s="942"/>
      <c r="DQ10" s="940"/>
      <c r="DR10" s="941"/>
      <c r="DS10" s="941"/>
      <c r="DT10" s="941"/>
      <c r="DU10" s="942"/>
      <c r="DV10" s="943"/>
      <c r="DW10" s="944"/>
      <c r="DX10" s="944"/>
      <c r="DY10" s="944"/>
      <c r="DZ10" s="945"/>
      <c r="EA10" s="213"/>
    </row>
    <row r="11" spans="1:131" s="214" customFormat="1" ht="26.25" customHeight="1" x14ac:dyDescent="0.2">
      <c r="A11" s="217">
        <v>5</v>
      </c>
      <c r="B11" s="990" t="s">
        <v>358</v>
      </c>
      <c r="C11" s="991"/>
      <c r="D11" s="991"/>
      <c r="E11" s="991"/>
      <c r="F11" s="991"/>
      <c r="G11" s="991"/>
      <c r="H11" s="991"/>
      <c r="I11" s="991"/>
      <c r="J11" s="991"/>
      <c r="K11" s="991"/>
      <c r="L11" s="991"/>
      <c r="M11" s="991"/>
      <c r="N11" s="991"/>
      <c r="O11" s="991"/>
      <c r="P11" s="992"/>
      <c r="Q11" s="996">
        <v>1015</v>
      </c>
      <c r="R11" s="994"/>
      <c r="S11" s="994"/>
      <c r="T11" s="994"/>
      <c r="U11" s="994"/>
      <c r="V11" s="994">
        <v>0</v>
      </c>
      <c r="W11" s="994"/>
      <c r="X11" s="994"/>
      <c r="Y11" s="994"/>
      <c r="Z11" s="994"/>
      <c r="AA11" s="994">
        <v>1015</v>
      </c>
      <c r="AB11" s="994"/>
      <c r="AC11" s="994"/>
      <c r="AD11" s="994"/>
      <c r="AE11" s="997"/>
      <c r="AF11" s="1047" t="s">
        <v>118</v>
      </c>
      <c r="AG11" s="1048"/>
      <c r="AH11" s="1048"/>
      <c r="AI11" s="1048"/>
      <c r="AJ11" s="1049"/>
      <c r="AK11" s="1043">
        <v>0</v>
      </c>
      <c r="AL11" s="1044"/>
      <c r="AM11" s="1044"/>
      <c r="AN11" s="1044"/>
      <c r="AO11" s="1044"/>
      <c r="AP11" s="1044">
        <v>0</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543</v>
      </c>
      <c r="BT11" s="944"/>
      <c r="BU11" s="944"/>
      <c r="BV11" s="944"/>
      <c r="BW11" s="944"/>
      <c r="BX11" s="944"/>
      <c r="BY11" s="944"/>
      <c r="BZ11" s="944"/>
      <c r="CA11" s="944"/>
      <c r="CB11" s="944"/>
      <c r="CC11" s="944"/>
      <c r="CD11" s="944"/>
      <c r="CE11" s="944"/>
      <c r="CF11" s="944"/>
      <c r="CG11" s="965"/>
      <c r="CH11" s="940">
        <v>21</v>
      </c>
      <c r="CI11" s="941"/>
      <c r="CJ11" s="941"/>
      <c r="CK11" s="941"/>
      <c r="CL11" s="942"/>
      <c r="CM11" s="940">
        <v>606</v>
      </c>
      <c r="CN11" s="941"/>
      <c r="CO11" s="941"/>
      <c r="CP11" s="941"/>
      <c r="CQ11" s="942"/>
      <c r="CR11" s="940">
        <v>41</v>
      </c>
      <c r="CS11" s="941"/>
      <c r="CT11" s="941"/>
      <c r="CU11" s="941"/>
      <c r="CV11" s="942"/>
      <c r="CW11" s="940"/>
      <c r="CX11" s="941"/>
      <c r="CY11" s="941"/>
      <c r="CZ11" s="941"/>
      <c r="DA11" s="942"/>
      <c r="DB11" s="940"/>
      <c r="DC11" s="941"/>
      <c r="DD11" s="941"/>
      <c r="DE11" s="941"/>
      <c r="DF11" s="942"/>
      <c r="DG11" s="940"/>
      <c r="DH11" s="941"/>
      <c r="DI11" s="941"/>
      <c r="DJ11" s="941"/>
      <c r="DK11" s="942"/>
      <c r="DL11" s="940"/>
      <c r="DM11" s="941"/>
      <c r="DN11" s="941"/>
      <c r="DO11" s="941"/>
      <c r="DP11" s="942"/>
      <c r="DQ11" s="940"/>
      <c r="DR11" s="941"/>
      <c r="DS11" s="941"/>
      <c r="DT11" s="941"/>
      <c r="DU11" s="942"/>
      <c r="DV11" s="943"/>
      <c r="DW11" s="944"/>
      <c r="DX11" s="944"/>
      <c r="DY11" s="944"/>
      <c r="DZ11" s="945"/>
      <c r="EA11" s="213"/>
    </row>
    <row r="12" spans="1:131" s="214" customFormat="1" ht="26.25" customHeight="1" x14ac:dyDescent="0.2">
      <c r="A12" s="217">
        <v>6</v>
      </c>
      <c r="B12" s="990" t="s">
        <v>359</v>
      </c>
      <c r="C12" s="991"/>
      <c r="D12" s="991"/>
      <c r="E12" s="991"/>
      <c r="F12" s="991"/>
      <c r="G12" s="991"/>
      <c r="H12" s="991"/>
      <c r="I12" s="991"/>
      <c r="J12" s="991"/>
      <c r="K12" s="991"/>
      <c r="L12" s="991"/>
      <c r="M12" s="991"/>
      <c r="N12" s="991"/>
      <c r="O12" s="991"/>
      <c r="P12" s="992"/>
      <c r="Q12" s="996">
        <v>1</v>
      </c>
      <c r="R12" s="994"/>
      <c r="S12" s="994"/>
      <c r="T12" s="994"/>
      <c r="U12" s="994"/>
      <c r="V12" s="994">
        <v>0</v>
      </c>
      <c r="W12" s="994"/>
      <c r="X12" s="994"/>
      <c r="Y12" s="994"/>
      <c r="Z12" s="994"/>
      <c r="AA12" s="994">
        <v>1</v>
      </c>
      <c r="AB12" s="994"/>
      <c r="AC12" s="994"/>
      <c r="AD12" s="994"/>
      <c r="AE12" s="997"/>
      <c r="AF12" s="1047" t="s">
        <v>118</v>
      </c>
      <c r="AG12" s="1048"/>
      <c r="AH12" s="1048"/>
      <c r="AI12" s="1048"/>
      <c r="AJ12" s="1049"/>
      <c r="AK12" s="1043">
        <v>0</v>
      </c>
      <c r="AL12" s="1044"/>
      <c r="AM12" s="1044"/>
      <c r="AN12" s="1044"/>
      <c r="AO12" s="1044"/>
      <c r="AP12" s="1044">
        <v>0</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544</v>
      </c>
      <c r="BT12" s="944"/>
      <c r="BU12" s="944"/>
      <c r="BV12" s="944"/>
      <c r="BW12" s="944"/>
      <c r="BX12" s="944"/>
      <c r="BY12" s="944"/>
      <c r="BZ12" s="944"/>
      <c r="CA12" s="944"/>
      <c r="CB12" s="944"/>
      <c r="CC12" s="944"/>
      <c r="CD12" s="944"/>
      <c r="CE12" s="944"/>
      <c r="CF12" s="944"/>
      <c r="CG12" s="965"/>
      <c r="CH12" s="940">
        <v>0</v>
      </c>
      <c r="CI12" s="941"/>
      <c r="CJ12" s="941"/>
      <c r="CK12" s="941"/>
      <c r="CL12" s="942"/>
      <c r="CM12" s="940">
        <v>592</v>
      </c>
      <c r="CN12" s="941"/>
      <c r="CO12" s="941"/>
      <c r="CP12" s="941"/>
      <c r="CQ12" s="942"/>
      <c r="CR12" s="940">
        <v>230</v>
      </c>
      <c r="CS12" s="941"/>
      <c r="CT12" s="941"/>
      <c r="CU12" s="941"/>
      <c r="CV12" s="942"/>
      <c r="CW12" s="940"/>
      <c r="CX12" s="941"/>
      <c r="CY12" s="941"/>
      <c r="CZ12" s="941"/>
      <c r="DA12" s="942"/>
      <c r="DB12" s="940"/>
      <c r="DC12" s="941"/>
      <c r="DD12" s="941"/>
      <c r="DE12" s="941"/>
      <c r="DF12" s="942"/>
      <c r="DG12" s="940"/>
      <c r="DH12" s="941"/>
      <c r="DI12" s="941"/>
      <c r="DJ12" s="941"/>
      <c r="DK12" s="942"/>
      <c r="DL12" s="940"/>
      <c r="DM12" s="941"/>
      <c r="DN12" s="941"/>
      <c r="DO12" s="941"/>
      <c r="DP12" s="942"/>
      <c r="DQ12" s="940"/>
      <c r="DR12" s="941"/>
      <c r="DS12" s="941"/>
      <c r="DT12" s="941"/>
      <c r="DU12" s="942"/>
      <c r="DV12" s="943"/>
      <c r="DW12" s="944"/>
      <c r="DX12" s="944"/>
      <c r="DY12" s="944"/>
      <c r="DZ12" s="945"/>
      <c r="EA12" s="213"/>
    </row>
    <row r="13" spans="1:131" s="214" customFormat="1" ht="26.25" customHeight="1" x14ac:dyDescent="0.2">
      <c r="A13" s="217">
        <v>7</v>
      </c>
      <c r="B13" s="990" t="s">
        <v>360</v>
      </c>
      <c r="C13" s="991"/>
      <c r="D13" s="991"/>
      <c r="E13" s="991"/>
      <c r="F13" s="991"/>
      <c r="G13" s="991"/>
      <c r="H13" s="991"/>
      <c r="I13" s="991"/>
      <c r="J13" s="991"/>
      <c r="K13" s="991"/>
      <c r="L13" s="991"/>
      <c r="M13" s="991"/>
      <c r="N13" s="991"/>
      <c r="O13" s="991"/>
      <c r="P13" s="992"/>
      <c r="Q13" s="996">
        <v>3763</v>
      </c>
      <c r="R13" s="994"/>
      <c r="S13" s="994"/>
      <c r="T13" s="994"/>
      <c r="U13" s="994"/>
      <c r="V13" s="994">
        <v>3717</v>
      </c>
      <c r="W13" s="994"/>
      <c r="X13" s="994"/>
      <c r="Y13" s="994"/>
      <c r="Z13" s="994"/>
      <c r="AA13" s="994">
        <v>46</v>
      </c>
      <c r="AB13" s="994"/>
      <c r="AC13" s="994"/>
      <c r="AD13" s="994"/>
      <c r="AE13" s="997"/>
      <c r="AF13" s="1047" t="s">
        <v>118</v>
      </c>
      <c r="AG13" s="1048"/>
      <c r="AH13" s="1048"/>
      <c r="AI13" s="1048"/>
      <c r="AJ13" s="1049"/>
      <c r="AK13" s="1043">
        <v>3145</v>
      </c>
      <c r="AL13" s="1044"/>
      <c r="AM13" s="1044"/>
      <c r="AN13" s="1044"/>
      <c r="AO13" s="1044"/>
      <c r="AP13" s="1044">
        <v>45168</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545</v>
      </c>
      <c r="BT13" s="944"/>
      <c r="BU13" s="944"/>
      <c r="BV13" s="944"/>
      <c r="BW13" s="944"/>
      <c r="BX13" s="944"/>
      <c r="BY13" s="944"/>
      <c r="BZ13" s="944"/>
      <c r="CA13" s="944"/>
      <c r="CB13" s="944"/>
      <c r="CC13" s="944"/>
      <c r="CD13" s="944"/>
      <c r="CE13" s="944"/>
      <c r="CF13" s="944"/>
      <c r="CG13" s="965"/>
      <c r="CH13" s="940">
        <v>-1</v>
      </c>
      <c r="CI13" s="941"/>
      <c r="CJ13" s="941"/>
      <c r="CK13" s="941"/>
      <c r="CL13" s="942"/>
      <c r="CM13" s="940">
        <v>1098</v>
      </c>
      <c r="CN13" s="941"/>
      <c r="CO13" s="941"/>
      <c r="CP13" s="941"/>
      <c r="CQ13" s="942"/>
      <c r="CR13" s="940">
        <v>788</v>
      </c>
      <c r="CS13" s="941"/>
      <c r="CT13" s="941"/>
      <c r="CU13" s="941"/>
      <c r="CV13" s="942"/>
      <c r="CW13" s="940">
        <v>30</v>
      </c>
      <c r="CX13" s="941"/>
      <c r="CY13" s="941"/>
      <c r="CZ13" s="941"/>
      <c r="DA13" s="942"/>
      <c r="DB13" s="940"/>
      <c r="DC13" s="941"/>
      <c r="DD13" s="941"/>
      <c r="DE13" s="941"/>
      <c r="DF13" s="942"/>
      <c r="DG13" s="940"/>
      <c r="DH13" s="941"/>
      <c r="DI13" s="941"/>
      <c r="DJ13" s="941"/>
      <c r="DK13" s="942"/>
      <c r="DL13" s="940"/>
      <c r="DM13" s="941"/>
      <c r="DN13" s="941"/>
      <c r="DO13" s="941"/>
      <c r="DP13" s="942"/>
      <c r="DQ13" s="940"/>
      <c r="DR13" s="941"/>
      <c r="DS13" s="941"/>
      <c r="DT13" s="941"/>
      <c r="DU13" s="942"/>
      <c r="DV13" s="943"/>
      <c r="DW13" s="944"/>
      <c r="DX13" s="944"/>
      <c r="DY13" s="944"/>
      <c r="DZ13" s="945"/>
      <c r="EA13" s="213"/>
    </row>
    <row r="14" spans="1:131" s="214" customFormat="1" ht="26.25" customHeight="1" x14ac:dyDescent="0.2">
      <c r="A14" s="217">
        <v>8</v>
      </c>
      <c r="B14" s="990" t="s">
        <v>361</v>
      </c>
      <c r="C14" s="991"/>
      <c r="D14" s="991"/>
      <c r="E14" s="991"/>
      <c r="F14" s="991"/>
      <c r="G14" s="991"/>
      <c r="H14" s="991"/>
      <c r="I14" s="991"/>
      <c r="J14" s="991"/>
      <c r="K14" s="991"/>
      <c r="L14" s="991"/>
      <c r="M14" s="991"/>
      <c r="N14" s="991"/>
      <c r="O14" s="991"/>
      <c r="P14" s="992"/>
      <c r="Q14" s="996">
        <v>844</v>
      </c>
      <c r="R14" s="994"/>
      <c r="S14" s="994"/>
      <c r="T14" s="994"/>
      <c r="U14" s="994"/>
      <c r="V14" s="994">
        <v>654</v>
      </c>
      <c r="W14" s="994"/>
      <c r="X14" s="994"/>
      <c r="Y14" s="994"/>
      <c r="Z14" s="994"/>
      <c r="AA14" s="994">
        <v>190</v>
      </c>
      <c r="AB14" s="994"/>
      <c r="AC14" s="994"/>
      <c r="AD14" s="994"/>
      <c r="AE14" s="997"/>
      <c r="AF14" s="1047" t="s">
        <v>118</v>
      </c>
      <c r="AG14" s="1048"/>
      <c r="AH14" s="1048"/>
      <c r="AI14" s="1048"/>
      <c r="AJ14" s="1049"/>
      <c r="AK14" s="1043">
        <v>0</v>
      </c>
      <c r="AL14" s="1044"/>
      <c r="AM14" s="1044"/>
      <c r="AN14" s="1044"/>
      <c r="AO14" s="1044"/>
      <c r="AP14" s="1044">
        <v>0</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546</v>
      </c>
      <c r="BT14" s="944"/>
      <c r="BU14" s="944"/>
      <c r="BV14" s="944"/>
      <c r="BW14" s="944"/>
      <c r="BX14" s="944"/>
      <c r="BY14" s="944"/>
      <c r="BZ14" s="944"/>
      <c r="CA14" s="944"/>
      <c r="CB14" s="944"/>
      <c r="CC14" s="944"/>
      <c r="CD14" s="944"/>
      <c r="CE14" s="944"/>
      <c r="CF14" s="944"/>
      <c r="CG14" s="965"/>
      <c r="CH14" s="940">
        <v>-49</v>
      </c>
      <c r="CI14" s="941"/>
      <c r="CJ14" s="941"/>
      <c r="CK14" s="941"/>
      <c r="CL14" s="942"/>
      <c r="CM14" s="940">
        <v>7701</v>
      </c>
      <c r="CN14" s="941"/>
      <c r="CO14" s="941"/>
      <c r="CP14" s="941"/>
      <c r="CQ14" s="942"/>
      <c r="CR14" s="940">
        <v>3</v>
      </c>
      <c r="CS14" s="941"/>
      <c r="CT14" s="941"/>
      <c r="CU14" s="941"/>
      <c r="CV14" s="942"/>
      <c r="CW14" s="940"/>
      <c r="CX14" s="941"/>
      <c r="CY14" s="941"/>
      <c r="CZ14" s="941"/>
      <c r="DA14" s="942"/>
      <c r="DB14" s="940"/>
      <c r="DC14" s="941"/>
      <c r="DD14" s="941"/>
      <c r="DE14" s="941"/>
      <c r="DF14" s="942"/>
      <c r="DG14" s="940"/>
      <c r="DH14" s="941"/>
      <c r="DI14" s="941"/>
      <c r="DJ14" s="941"/>
      <c r="DK14" s="942"/>
      <c r="DL14" s="940"/>
      <c r="DM14" s="941"/>
      <c r="DN14" s="941"/>
      <c r="DO14" s="941"/>
      <c r="DP14" s="942"/>
      <c r="DQ14" s="940"/>
      <c r="DR14" s="941"/>
      <c r="DS14" s="941"/>
      <c r="DT14" s="941"/>
      <c r="DU14" s="942"/>
      <c r="DV14" s="943"/>
      <c r="DW14" s="944"/>
      <c r="DX14" s="944"/>
      <c r="DY14" s="944"/>
      <c r="DZ14" s="945"/>
      <c r="EA14" s="213"/>
    </row>
    <row r="15" spans="1:131" s="214" customFormat="1" ht="26.25" customHeight="1" x14ac:dyDescent="0.2">
      <c r="A15" s="217">
        <v>9</v>
      </c>
      <c r="B15" s="990" t="s">
        <v>362</v>
      </c>
      <c r="C15" s="991"/>
      <c r="D15" s="991"/>
      <c r="E15" s="991"/>
      <c r="F15" s="991"/>
      <c r="G15" s="991"/>
      <c r="H15" s="991"/>
      <c r="I15" s="991"/>
      <c r="J15" s="991"/>
      <c r="K15" s="991"/>
      <c r="L15" s="991"/>
      <c r="M15" s="991"/>
      <c r="N15" s="991"/>
      <c r="O15" s="991"/>
      <c r="P15" s="992"/>
      <c r="Q15" s="996">
        <v>174781</v>
      </c>
      <c r="R15" s="994"/>
      <c r="S15" s="994"/>
      <c r="T15" s="994"/>
      <c r="U15" s="994"/>
      <c r="V15" s="994">
        <v>174781</v>
      </c>
      <c r="W15" s="994"/>
      <c r="X15" s="994"/>
      <c r="Y15" s="994"/>
      <c r="Z15" s="994"/>
      <c r="AA15" s="994">
        <v>0</v>
      </c>
      <c r="AB15" s="994"/>
      <c r="AC15" s="994"/>
      <c r="AD15" s="994"/>
      <c r="AE15" s="997"/>
      <c r="AF15" s="1047" t="s">
        <v>118</v>
      </c>
      <c r="AG15" s="1048"/>
      <c r="AH15" s="1048"/>
      <c r="AI15" s="1048"/>
      <c r="AJ15" s="1049"/>
      <c r="AK15" s="1043">
        <v>90713</v>
      </c>
      <c r="AL15" s="1044"/>
      <c r="AM15" s="1044"/>
      <c r="AN15" s="1044"/>
      <c r="AO15" s="1044"/>
      <c r="AP15" s="1044">
        <v>0</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547</v>
      </c>
      <c r="BT15" s="944"/>
      <c r="BU15" s="944"/>
      <c r="BV15" s="944"/>
      <c r="BW15" s="944"/>
      <c r="BX15" s="944"/>
      <c r="BY15" s="944"/>
      <c r="BZ15" s="944"/>
      <c r="CA15" s="944"/>
      <c r="CB15" s="944"/>
      <c r="CC15" s="944"/>
      <c r="CD15" s="944"/>
      <c r="CE15" s="944"/>
      <c r="CF15" s="944"/>
      <c r="CG15" s="965"/>
      <c r="CH15" s="940">
        <v>-54</v>
      </c>
      <c r="CI15" s="941"/>
      <c r="CJ15" s="941"/>
      <c r="CK15" s="941"/>
      <c r="CL15" s="942"/>
      <c r="CM15" s="940">
        <v>136</v>
      </c>
      <c r="CN15" s="941"/>
      <c r="CO15" s="941"/>
      <c r="CP15" s="941"/>
      <c r="CQ15" s="942"/>
      <c r="CR15" s="940">
        <v>10</v>
      </c>
      <c r="CS15" s="941"/>
      <c r="CT15" s="941"/>
      <c r="CU15" s="941"/>
      <c r="CV15" s="942"/>
      <c r="CW15" s="940"/>
      <c r="CX15" s="941"/>
      <c r="CY15" s="941"/>
      <c r="CZ15" s="941"/>
      <c r="DA15" s="942"/>
      <c r="DB15" s="940"/>
      <c r="DC15" s="941"/>
      <c r="DD15" s="941"/>
      <c r="DE15" s="941"/>
      <c r="DF15" s="942"/>
      <c r="DG15" s="940"/>
      <c r="DH15" s="941"/>
      <c r="DI15" s="941"/>
      <c r="DJ15" s="941"/>
      <c r="DK15" s="942"/>
      <c r="DL15" s="940"/>
      <c r="DM15" s="941"/>
      <c r="DN15" s="941"/>
      <c r="DO15" s="941"/>
      <c r="DP15" s="942"/>
      <c r="DQ15" s="940"/>
      <c r="DR15" s="941"/>
      <c r="DS15" s="941"/>
      <c r="DT15" s="941"/>
      <c r="DU15" s="942"/>
      <c r="DV15" s="943"/>
      <c r="DW15" s="944"/>
      <c r="DX15" s="944"/>
      <c r="DY15" s="944"/>
      <c r="DZ15" s="945"/>
      <c r="EA15" s="213"/>
    </row>
    <row r="16" spans="1:131" s="214" customFormat="1" ht="26.25" customHeight="1" x14ac:dyDescent="0.2">
      <c r="A16" s="217">
        <v>10</v>
      </c>
      <c r="B16" s="990"/>
      <c r="C16" s="991"/>
      <c r="D16" s="991"/>
      <c r="E16" s="991"/>
      <c r="F16" s="991"/>
      <c r="G16" s="991"/>
      <c r="H16" s="991"/>
      <c r="I16" s="991"/>
      <c r="J16" s="991"/>
      <c r="K16" s="991"/>
      <c r="L16" s="991"/>
      <c r="M16" s="991"/>
      <c r="N16" s="991"/>
      <c r="O16" s="991"/>
      <c r="P16" s="992"/>
      <c r="Q16" s="996"/>
      <c r="R16" s="994"/>
      <c r="S16" s="994"/>
      <c r="T16" s="994"/>
      <c r="U16" s="994"/>
      <c r="V16" s="994"/>
      <c r="W16" s="994"/>
      <c r="X16" s="994"/>
      <c r="Y16" s="994"/>
      <c r="Z16" s="994"/>
      <c r="AA16" s="994"/>
      <c r="AB16" s="994"/>
      <c r="AC16" s="994"/>
      <c r="AD16" s="994"/>
      <c r="AE16" s="997"/>
      <c r="AF16" s="1047"/>
      <c r="AG16" s="1048"/>
      <c r="AH16" s="1048"/>
      <c r="AI16" s="1048"/>
      <c r="AJ16" s="1049"/>
      <c r="AK16" s="1043"/>
      <c r="AL16" s="1044"/>
      <c r="AM16" s="1044"/>
      <c r="AN16" s="1044"/>
      <c r="AO16" s="1044"/>
      <c r="AP16" s="1044"/>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548</v>
      </c>
      <c r="BT16" s="944"/>
      <c r="BU16" s="944"/>
      <c r="BV16" s="944"/>
      <c r="BW16" s="944"/>
      <c r="BX16" s="944"/>
      <c r="BY16" s="944"/>
      <c r="BZ16" s="944"/>
      <c r="CA16" s="944"/>
      <c r="CB16" s="944"/>
      <c r="CC16" s="944"/>
      <c r="CD16" s="944"/>
      <c r="CE16" s="944"/>
      <c r="CF16" s="944"/>
      <c r="CG16" s="965"/>
      <c r="CH16" s="940">
        <v>-1</v>
      </c>
      <c r="CI16" s="941"/>
      <c r="CJ16" s="941"/>
      <c r="CK16" s="941"/>
      <c r="CL16" s="942"/>
      <c r="CM16" s="940">
        <v>278</v>
      </c>
      <c r="CN16" s="941"/>
      <c r="CO16" s="941"/>
      <c r="CP16" s="941"/>
      <c r="CQ16" s="942"/>
      <c r="CR16" s="940">
        <v>101</v>
      </c>
      <c r="CS16" s="941"/>
      <c r="CT16" s="941"/>
      <c r="CU16" s="941"/>
      <c r="CV16" s="942"/>
      <c r="CW16" s="940"/>
      <c r="CX16" s="941"/>
      <c r="CY16" s="941"/>
      <c r="CZ16" s="941"/>
      <c r="DA16" s="942"/>
      <c r="DB16" s="940"/>
      <c r="DC16" s="941"/>
      <c r="DD16" s="941"/>
      <c r="DE16" s="941"/>
      <c r="DF16" s="942"/>
      <c r="DG16" s="940"/>
      <c r="DH16" s="941"/>
      <c r="DI16" s="941"/>
      <c r="DJ16" s="941"/>
      <c r="DK16" s="942"/>
      <c r="DL16" s="940"/>
      <c r="DM16" s="941"/>
      <c r="DN16" s="941"/>
      <c r="DO16" s="941"/>
      <c r="DP16" s="942"/>
      <c r="DQ16" s="940"/>
      <c r="DR16" s="941"/>
      <c r="DS16" s="941"/>
      <c r="DT16" s="941"/>
      <c r="DU16" s="942"/>
      <c r="DV16" s="943"/>
      <c r="DW16" s="944"/>
      <c r="DX16" s="944"/>
      <c r="DY16" s="944"/>
      <c r="DZ16" s="945"/>
      <c r="EA16" s="213"/>
    </row>
    <row r="17" spans="1:131" s="214" customFormat="1" ht="26.25" customHeight="1" x14ac:dyDescent="0.2">
      <c r="A17" s="217">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549</v>
      </c>
      <c r="BT17" s="944"/>
      <c r="BU17" s="944"/>
      <c r="BV17" s="944"/>
      <c r="BW17" s="944"/>
      <c r="BX17" s="944"/>
      <c r="BY17" s="944"/>
      <c r="BZ17" s="944"/>
      <c r="CA17" s="944"/>
      <c r="CB17" s="944"/>
      <c r="CC17" s="944"/>
      <c r="CD17" s="944"/>
      <c r="CE17" s="944"/>
      <c r="CF17" s="944"/>
      <c r="CG17" s="965"/>
      <c r="CH17" s="940">
        <v>3</v>
      </c>
      <c r="CI17" s="941"/>
      <c r="CJ17" s="941"/>
      <c r="CK17" s="941"/>
      <c r="CL17" s="942"/>
      <c r="CM17" s="940">
        <v>3978</v>
      </c>
      <c r="CN17" s="941"/>
      <c r="CO17" s="941"/>
      <c r="CP17" s="941"/>
      <c r="CQ17" s="942"/>
      <c r="CR17" s="940">
        <v>3105</v>
      </c>
      <c r="CS17" s="941"/>
      <c r="CT17" s="941"/>
      <c r="CU17" s="941"/>
      <c r="CV17" s="942"/>
      <c r="CW17" s="940"/>
      <c r="CX17" s="941"/>
      <c r="CY17" s="941"/>
      <c r="CZ17" s="941"/>
      <c r="DA17" s="942"/>
      <c r="DB17" s="940"/>
      <c r="DC17" s="941"/>
      <c r="DD17" s="941"/>
      <c r="DE17" s="941"/>
      <c r="DF17" s="942"/>
      <c r="DG17" s="940"/>
      <c r="DH17" s="941"/>
      <c r="DI17" s="941"/>
      <c r="DJ17" s="941"/>
      <c r="DK17" s="942"/>
      <c r="DL17" s="940"/>
      <c r="DM17" s="941"/>
      <c r="DN17" s="941"/>
      <c r="DO17" s="941"/>
      <c r="DP17" s="942"/>
      <c r="DQ17" s="940"/>
      <c r="DR17" s="941"/>
      <c r="DS17" s="941"/>
      <c r="DT17" s="941"/>
      <c r="DU17" s="942"/>
      <c r="DV17" s="943"/>
      <c r="DW17" s="944"/>
      <c r="DX17" s="944"/>
      <c r="DY17" s="944"/>
      <c r="DZ17" s="945"/>
      <c r="EA17" s="213"/>
    </row>
    <row r="18" spans="1:131" s="214" customFormat="1" ht="26.25" customHeight="1" x14ac:dyDescent="0.2">
      <c r="A18" s="217">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550</v>
      </c>
      <c r="BT18" s="944"/>
      <c r="BU18" s="944"/>
      <c r="BV18" s="944"/>
      <c r="BW18" s="944"/>
      <c r="BX18" s="944"/>
      <c r="BY18" s="944"/>
      <c r="BZ18" s="944"/>
      <c r="CA18" s="944"/>
      <c r="CB18" s="944"/>
      <c r="CC18" s="944"/>
      <c r="CD18" s="944"/>
      <c r="CE18" s="944"/>
      <c r="CF18" s="944"/>
      <c r="CG18" s="965"/>
      <c r="CH18" s="940">
        <v>-39</v>
      </c>
      <c r="CI18" s="941"/>
      <c r="CJ18" s="941"/>
      <c r="CK18" s="941"/>
      <c r="CL18" s="942"/>
      <c r="CM18" s="940">
        <v>3504</v>
      </c>
      <c r="CN18" s="941"/>
      <c r="CO18" s="941"/>
      <c r="CP18" s="941"/>
      <c r="CQ18" s="942"/>
      <c r="CR18" s="940">
        <v>155</v>
      </c>
      <c r="CS18" s="941"/>
      <c r="CT18" s="941"/>
      <c r="CU18" s="941"/>
      <c r="CV18" s="942"/>
      <c r="CW18" s="940">
        <v>145</v>
      </c>
      <c r="CX18" s="941"/>
      <c r="CY18" s="941"/>
      <c r="CZ18" s="941"/>
      <c r="DA18" s="942"/>
      <c r="DB18" s="940"/>
      <c r="DC18" s="941"/>
      <c r="DD18" s="941"/>
      <c r="DE18" s="941"/>
      <c r="DF18" s="942"/>
      <c r="DG18" s="940"/>
      <c r="DH18" s="941"/>
      <c r="DI18" s="941"/>
      <c r="DJ18" s="941"/>
      <c r="DK18" s="942"/>
      <c r="DL18" s="940"/>
      <c r="DM18" s="941"/>
      <c r="DN18" s="941"/>
      <c r="DO18" s="941"/>
      <c r="DP18" s="942"/>
      <c r="DQ18" s="940"/>
      <c r="DR18" s="941"/>
      <c r="DS18" s="941"/>
      <c r="DT18" s="941"/>
      <c r="DU18" s="942"/>
      <c r="DV18" s="943"/>
      <c r="DW18" s="944"/>
      <c r="DX18" s="944"/>
      <c r="DY18" s="944"/>
      <c r="DZ18" s="945"/>
      <c r="EA18" s="213"/>
    </row>
    <row r="19" spans="1:131" s="214" customFormat="1" ht="26.25" customHeight="1" x14ac:dyDescent="0.2">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c r="BS19" s="943" t="s">
        <v>551</v>
      </c>
      <c r="BT19" s="944"/>
      <c r="BU19" s="944"/>
      <c r="BV19" s="944"/>
      <c r="BW19" s="944"/>
      <c r="BX19" s="944"/>
      <c r="BY19" s="944"/>
      <c r="BZ19" s="944"/>
      <c r="CA19" s="944"/>
      <c r="CB19" s="944"/>
      <c r="CC19" s="944"/>
      <c r="CD19" s="944"/>
      <c r="CE19" s="944"/>
      <c r="CF19" s="944"/>
      <c r="CG19" s="965"/>
      <c r="CH19" s="940">
        <v>-19</v>
      </c>
      <c r="CI19" s="941"/>
      <c r="CJ19" s="941"/>
      <c r="CK19" s="941"/>
      <c r="CL19" s="942"/>
      <c r="CM19" s="940">
        <v>2390</v>
      </c>
      <c r="CN19" s="941"/>
      <c r="CO19" s="941"/>
      <c r="CP19" s="941"/>
      <c r="CQ19" s="942"/>
      <c r="CR19" s="940">
        <v>200</v>
      </c>
      <c r="CS19" s="941"/>
      <c r="CT19" s="941"/>
      <c r="CU19" s="941"/>
      <c r="CV19" s="942"/>
      <c r="CW19" s="940"/>
      <c r="CX19" s="941"/>
      <c r="CY19" s="941"/>
      <c r="CZ19" s="941"/>
      <c r="DA19" s="942"/>
      <c r="DB19" s="940"/>
      <c r="DC19" s="941"/>
      <c r="DD19" s="941"/>
      <c r="DE19" s="941"/>
      <c r="DF19" s="942"/>
      <c r="DG19" s="940"/>
      <c r="DH19" s="941"/>
      <c r="DI19" s="941"/>
      <c r="DJ19" s="941"/>
      <c r="DK19" s="942"/>
      <c r="DL19" s="940"/>
      <c r="DM19" s="941"/>
      <c r="DN19" s="941"/>
      <c r="DO19" s="941"/>
      <c r="DP19" s="942"/>
      <c r="DQ19" s="940"/>
      <c r="DR19" s="941"/>
      <c r="DS19" s="941"/>
      <c r="DT19" s="941"/>
      <c r="DU19" s="942"/>
      <c r="DV19" s="943"/>
      <c r="DW19" s="944"/>
      <c r="DX19" s="944"/>
      <c r="DY19" s="944"/>
      <c r="DZ19" s="945"/>
      <c r="EA19" s="213"/>
    </row>
    <row r="20" spans="1:131" s="214" customFormat="1" ht="26.25" customHeight="1" x14ac:dyDescent="0.2">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552</v>
      </c>
      <c r="BT20" s="944"/>
      <c r="BU20" s="944"/>
      <c r="BV20" s="944"/>
      <c r="BW20" s="944"/>
      <c r="BX20" s="944"/>
      <c r="BY20" s="944"/>
      <c r="BZ20" s="944"/>
      <c r="CA20" s="944"/>
      <c r="CB20" s="944"/>
      <c r="CC20" s="944"/>
      <c r="CD20" s="944"/>
      <c r="CE20" s="944"/>
      <c r="CF20" s="944"/>
      <c r="CG20" s="965"/>
      <c r="CH20" s="940">
        <v>9</v>
      </c>
      <c r="CI20" s="941"/>
      <c r="CJ20" s="941"/>
      <c r="CK20" s="941"/>
      <c r="CL20" s="942"/>
      <c r="CM20" s="940">
        <v>90</v>
      </c>
      <c r="CN20" s="941"/>
      <c r="CO20" s="941"/>
      <c r="CP20" s="941"/>
      <c r="CQ20" s="942"/>
      <c r="CR20" s="940">
        <v>47</v>
      </c>
      <c r="CS20" s="941"/>
      <c r="CT20" s="941"/>
      <c r="CU20" s="941"/>
      <c r="CV20" s="942"/>
      <c r="CW20" s="940"/>
      <c r="CX20" s="941"/>
      <c r="CY20" s="941"/>
      <c r="CZ20" s="941"/>
      <c r="DA20" s="942"/>
      <c r="DB20" s="940"/>
      <c r="DC20" s="941"/>
      <c r="DD20" s="941"/>
      <c r="DE20" s="941"/>
      <c r="DF20" s="942"/>
      <c r="DG20" s="940"/>
      <c r="DH20" s="941"/>
      <c r="DI20" s="941"/>
      <c r="DJ20" s="941"/>
      <c r="DK20" s="942"/>
      <c r="DL20" s="940"/>
      <c r="DM20" s="941"/>
      <c r="DN20" s="941"/>
      <c r="DO20" s="941"/>
      <c r="DP20" s="942"/>
      <c r="DQ20" s="940"/>
      <c r="DR20" s="941"/>
      <c r="DS20" s="941"/>
      <c r="DT20" s="941"/>
      <c r="DU20" s="942"/>
      <c r="DV20" s="943"/>
      <c r="DW20" s="944"/>
      <c r="DX20" s="944"/>
      <c r="DY20" s="944"/>
      <c r="DZ20" s="945"/>
      <c r="EA20" s="213"/>
    </row>
    <row r="21" spans="1:131" s="214" customFormat="1" ht="26.25" customHeight="1" thickBot="1" x14ac:dyDescent="0.25">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553</v>
      </c>
      <c r="BT21" s="944"/>
      <c r="BU21" s="944"/>
      <c r="BV21" s="944"/>
      <c r="BW21" s="944"/>
      <c r="BX21" s="944"/>
      <c r="BY21" s="944"/>
      <c r="BZ21" s="944"/>
      <c r="CA21" s="944"/>
      <c r="CB21" s="944"/>
      <c r="CC21" s="944"/>
      <c r="CD21" s="944"/>
      <c r="CE21" s="944"/>
      <c r="CF21" s="944"/>
      <c r="CG21" s="965"/>
      <c r="CH21" s="940">
        <v>-4</v>
      </c>
      <c r="CI21" s="941"/>
      <c r="CJ21" s="941"/>
      <c r="CK21" s="941"/>
      <c r="CL21" s="942"/>
      <c r="CM21" s="940">
        <v>44</v>
      </c>
      <c r="CN21" s="941"/>
      <c r="CO21" s="941"/>
      <c r="CP21" s="941"/>
      <c r="CQ21" s="942"/>
      <c r="CR21" s="940">
        <v>100</v>
      </c>
      <c r="CS21" s="941"/>
      <c r="CT21" s="941"/>
      <c r="CU21" s="941"/>
      <c r="CV21" s="942"/>
      <c r="CW21" s="940"/>
      <c r="CX21" s="941"/>
      <c r="CY21" s="941"/>
      <c r="CZ21" s="941"/>
      <c r="DA21" s="942"/>
      <c r="DB21" s="940"/>
      <c r="DC21" s="941"/>
      <c r="DD21" s="941"/>
      <c r="DE21" s="941"/>
      <c r="DF21" s="942"/>
      <c r="DG21" s="940"/>
      <c r="DH21" s="941"/>
      <c r="DI21" s="941"/>
      <c r="DJ21" s="941"/>
      <c r="DK21" s="942"/>
      <c r="DL21" s="940"/>
      <c r="DM21" s="941"/>
      <c r="DN21" s="941"/>
      <c r="DO21" s="941"/>
      <c r="DP21" s="942"/>
      <c r="DQ21" s="940"/>
      <c r="DR21" s="941"/>
      <c r="DS21" s="941"/>
      <c r="DT21" s="941"/>
      <c r="DU21" s="942"/>
      <c r="DV21" s="943"/>
      <c r="DW21" s="944"/>
      <c r="DX21" s="944"/>
      <c r="DY21" s="944"/>
      <c r="DZ21" s="945"/>
      <c r="EA21" s="213"/>
    </row>
    <row r="22" spans="1:131" s="214" customFormat="1" ht="26.25" customHeight="1" x14ac:dyDescent="0.2">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363</v>
      </c>
      <c r="BA22" s="981"/>
      <c r="BB22" s="981"/>
      <c r="BC22" s="981"/>
      <c r="BD22" s="982"/>
      <c r="BE22" s="211"/>
      <c r="BF22" s="211"/>
      <c r="BG22" s="211"/>
      <c r="BH22" s="211"/>
      <c r="BI22" s="211"/>
      <c r="BJ22" s="211"/>
      <c r="BK22" s="211"/>
      <c r="BL22" s="211"/>
      <c r="BM22" s="211"/>
      <c r="BN22" s="211"/>
      <c r="BO22" s="211"/>
      <c r="BP22" s="211"/>
      <c r="BQ22" s="217">
        <v>16</v>
      </c>
      <c r="BR22" s="218"/>
      <c r="BS22" s="943" t="s">
        <v>554</v>
      </c>
      <c r="BT22" s="944"/>
      <c r="BU22" s="944"/>
      <c r="BV22" s="944"/>
      <c r="BW22" s="944"/>
      <c r="BX22" s="944"/>
      <c r="BY22" s="944"/>
      <c r="BZ22" s="944"/>
      <c r="CA22" s="944"/>
      <c r="CB22" s="944"/>
      <c r="CC22" s="944"/>
      <c r="CD22" s="944"/>
      <c r="CE22" s="944"/>
      <c r="CF22" s="944"/>
      <c r="CG22" s="965"/>
      <c r="CH22" s="940">
        <v>-1</v>
      </c>
      <c r="CI22" s="941"/>
      <c r="CJ22" s="941"/>
      <c r="CK22" s="941"/>
      <c r="CL22" s="942"/>
      <c r="CM22" s="940">
        <v>3395</v>
      </c>
      <c r="CN22" s="941"/>
      <c r="CO22" s="941"/>
      <c r="CP22" s="941"/>
      <c r="CQ22" s="942"/>
      <c r="CR22" s="940">
        <v>900</v>
      </c>
      <c r="CS22" s="941"/>
      <c r="CT22" s="941"/>
      <c r="CU22" s="941"/>
      <c r="CV22" s="942"/>
      <c r="CW22" s="940"/>
      <c r="CX22" s="941"/>
      <c r="CY22" s="941"/>
      <c r="CZ22" s="941"/>
      <c r="DA22" s="942"/>
      <c r="DB22" s="940"/>
      <c r="DC22" s="941"/>
      <c r="DD22" s="941"/>
      <c r="DE22" s="941"/>
      <c r="DF22" s="942"/>
      <c r="DG22" s="940"/>
      <c r="DH22" s="941"/>
      <c r="DI22" s="941"/>
      <c r="DJ22" s="941"/>
      <c r="DK22" s="942"/>
      <c r="DL22" s="940"/>
      <c r="DM22" s="941"/>
      <c r="DN22" s="941"/>
      <c r="DO22" s="941"/>
      <c r="DP22" s="942"/>
      <c r="DQ22" s="940"/>
      <c r="DR22" s="941"/>
      <c r="DS22" s="941"/>
      <c r="DT22" s="941"/>
      <c r="DU22" s="942"/>
      <c r="DV22" s="943"/>
      <c r="DW22" s="944"/>
      <c r="DX22" s="944"/>
      <c r="DY22" s="944"/>
      <c r="DZ22" s="945"/>
      <c r="EA22" s="213"/>
    </row>
    <row r="23" spans="1:131" s="214" customFormat="1" ht="26.25" customHeight="1" thickBot="1" x14ac:dyDescent="0.25">
      <c r="A23" s="219" t="s">
        <v>364</v>
      </c>
      <c r="B23" s="888" t="s">
        <v>365</v>
      </c>
      <c r="C23" s="889"/>
      <c r="D23" s="889"/>
      <c r="E23" s="889"/>
      <c r="F23" s="889"/>
      <c r="G23" s="889"/>
      <c r="H23" s="889"/>
      <c r="I23" s="889"/>
      <c r="J23" s="889"/>
      <c r="K23" s="889"/>
      <c r="L23" s="889"/>
      <c r="M23" s="889"/>
      <c r="N23" s="889"/>
      <c r="O23" s="889"/>
      <c r="P23" s="899"/>
      <c r="Q23" s="1024">
        <f>SUM(Q7:U22)</f>
        <v>1010372</v>
      </c>
      <c r="R23" s="1018"/>
      <c r="S23" s="1018"/>
      <c r="T23" s="1018"/>
      <c r="U23" s="1018"/>
      <c r="V23" s="1018">
        <f t="shared" ref="V23" si="0">SUM(V7:Z22)</f>
        <v>963321</v>
      </c>
      <c r="W23" s="1018"/>
      <c r="X23" s="1018"/>
      <c r="Y23" s="1018"/>
      <c r="Z23" s="1018"/>
      <c r="AA23" s="1018">
        <f t="shared" ref="AA23" si="1">SUM(AA7:AE22)</f>
        <v>47052</v>
      </c>
      <c r="AB23" s="1018"/>
      <c r="AC23" s="1018"/>
      <c r="AD23" s="1018"/>
      <c r="AE23" s="1025"/>
      <c r="AF23" s="1026">
        <v>12261</v>
      </c>
      <c r="AG23" s="1018"/>
      <c r="AH23" s="1018"/>
      <c r="AI23" s="1018"/>
      <c r="AJ23" s="1027"/>
      <c r="AK23" s="1028"/>
      <c r="AL23" s="1029"/>
      <c r="AM23" s="1029"/>
      <c r="AN23" s="1029"/>
      <c r="AO23" s="1029"/>
      <c r="AP23" s="1018">
        <f>SUM(AP7:AT22)</f>
        <v>1247772</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555</v>
      </c>
      <c r="BT23" s="944"/>
      <c r="BU23" s="944"/>
      <c r="BV23" s="944"/>
      <c r="BW23" s="944"/>
      <c r="BX23" s="944"/>
      <c r="BY23" s="944"/>
      <c r="BZ23" s="944"/>
      <c r="CA23" s="944"/>
      <c r="CB23" s="944"/>
      <c r="CC23" s="944"/>
      <c r="CD23" s="944"/>
      <c r="CE23" s="944"/>
      <c r="CF23" s="944"/>
      <c r="CG23" s="965"/>
      <c r="CH23" s="940">
        <v>0</v>
      </c>
      <c r="CI23" s="941"/>
      <c r="CJ23" s="941"/>
      <c r="CK23" s="941"/>
      <c r="CL23" s="942"/>
      <c r="CM23" s="940">
        <v>504</v>
      </c>
      <c r="CN23" s="941"/>
      <c r="CO23" s="941"/>
      <c r="CP23" s="941"/>
      <c r="CQ23" s="942"/>
      <c r="CR23" s="940">
        <v>250</v>
      </c>
      <c r="CS23" s="941"/>
      <c r="CT23" s="941"/>
      <c r="CU23" s="941"/>
      <c r="CV23" s="942"/>
      <c r="CW23" s="940"/>
      <c r="CX23" s="941"/>
      <c r="CY23" s="941"/>
      <c r="CZ23" s="941"/>
      <c r="DA23" s="942"/>
      <c r="DB23" s="940"/>
      <c r="DC23" s="941"/>
      <c r="DD23" s="941"/>
      <c r="DE23" s="941"/>
      <c r="DF23" s="942"/>
      <c r="DG23" s="940"/>
      <c r="DH23" s="941"/>
      <c r="DI23" s="941"/>
      <c r="DJ23" s="941"/>
      <c r="DK23" s="942"/>
      <c r="DL23" s="940"/>
      <c r="DM23" s="941"/>
      <c r="DN23" s="941"/>
      <c r="DO23" s="941"/>
      <c r="DP23" s="942"/>
      <c r="DQ23" s="940"/>
      <c r="DR23" s="941"/>
      <c r="DS23" s="941"/>
      <c r="DT23" s="941"/>
      <c r="DU23" s="942"/>
      <c r="DV23" s="943"/>
      <c r="DW23" s="944"/>
      <c r="DX23" s="944"/>
      <c r="DY23" s="944"/>
      <c r="DZ23" s="945"/>
      <c r="EA23" s="213"/>
    </row>
    <row r="24" spans="1:131" s="214" customFormat="1" ht="26.25" customHeight="1" x14ac:dyDescent="0.2">
      <c r="A24" s="1017" t="s">
        <v>366</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556</v>
      </c>
      <c r="BT24" s="944"/>
      <c r="BU24" s="944"/>
      <c r="BV24" s="944"/>
      <c r="BW24" s="944"/>
      <c r="BX24" s="944"/>
      <c r="BY24" s="944"/>
      <c r="BZ24" s="944"/>
      <c r="CA24" s="944"/>
      <c r="CB24" s="944"/>
      <c r="CC24" s="944"/>
      <c r="CD24" s="944"/>
      <c r="CE24" s="944"/>
      <c r="CF24" s="944"/>
      <c r="CG24" s="965"/>
      <c r="CH24" s="940">
        <v>59</v>
      </c>
      <c r="CI24" s="941"/>
      <c r="CJ24" s="941"/>
      <c r="CK24" s="941"/>
      <c r="CL24" s="942"/>
      <c r="CM24" s="940">
        <v>1569</v>
      </c>
      <c r="CN24" s="941"/>
      <c r="CO24" s="941"/>
      <c r="CP24" s="941"/>
      <c r="CQ24" s="942"/>
      <c r="CR24" s="940">
        <v>6</v>
      </c>
      <c r="CS24" s="941"/>
      <c r="CT24" s="941"/>
      <c r="CU24" s="941"/>
      <c r="CV24" s="942"/>
      <c r="CW24" s="940"/>
      <c r="CX24" s="941"/>
      <c r="CY24" s="941"/>
      <c r="CZ24" s="941"/>
      <c r="DA24" s="942"/>
      <c r="DB24" s="940"/>
      <c r="DC24" s="941"/>
      <c r="DD24" s="941"/>
      <c r="DE24" s="941"/>
      <c r="DF24" s="942"/>
      <c r="DG24" s="940"/>
      <c r="DH24" s="941"/>
      <c r="DI24" s="941"/>
      <c r="DJ24" s="941"/>
      <c r="DK24" s="942"/>
      <c r="DL24" s="940"/>
      <c r="DM24" s="941"/>
      <c r="DN24" s="941"/>
      <c r="DO24" s="941"/>
      <c r="DP24" s="942"/>
      <c r="DQ24" s="940"/>
      <c r="DR24" s="941"/>
      <c r="DS24" s="941"/>
      <c r="DT24" s="941"/>
      <c r="DU24" s="942"/>
      <c r="DV24" s="943"/>
      <c r="DW24" s="944"/>
      <c r="DX24" s="944"/>
      <c r="DY24" s="944"/>
      <c r="DZ24" s="945"/>
      <c r="EA24" s="213"/>
    </row>
    <row r="25" spans="1:131" ht="26.25" customHeight="1" thickBot="1" x14ac:dyDescent="0.25">
      <c r="A25" s="1016" t="s">
        <v>367</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557</v>
      </c>
      <c r="BT25" s="944"/>
      <c r="BU25" s="944"/>
      <c r="BV25" s="944"/>
      <c r="BW25" s="944"/>
      <c r="BX25" s="944"/>
      <c r="BY25" s="944"/>
      <c r="BZ25" s="944"/>
      <c r="CA25" s="944"/>
      <c r="CB25" s="944"/>
      <c r="CC25" s="944"/>
      <c r="CD25" s="944"/>
      <c r="CE25" s="944"/>
      <c r="CF25" s="944"/>
      <c r="CG25" s="965"/>
      <c r="CH25" s="940">
        <v>14</v>
      </c>
      <c r="CI25" s="941"/>
      <c r="CJ25" s="941"/>
      <c r="CK25" s="941"/>
      <c r="CL25" s="942"/>
      <c r="CM25" s="940">
        <v>199</v>
      </c>
      <c r="CN25" s="941"/>
      <c r="CO25" s="941"/>
      <c r="CP25" s="941"/>
      <c r="CQ25" s="942"/>
      <c r="CR25" s="940">
        <v>5</v>
      </c>
      <c r="CS25" s="941"/>
      <c r="CT25" s="941"/>
      <c r="CU25" s="941"/>
      <c r="CV25" s="942"/>
      <c r="CW25" s="940"/>
      <c r="CX25" s="941"/>
      <c r="CY25" s="941"/>
      <c r="CZ25" s="941"/>
      <c r="DA25" s="942"/>
      <c r="DB25" s="940"/>
      <c r="DC25" s="941"/>
      <c r="DD25" s="941"/>
      <c r="DE25" s="941"/>
      <c r="DF25" s="942"/>
      <c r="DG25" s="940"/>
      <c r="DH25" s="941"/>
      <c r="DI25" s="941"/>
      <c r="DJ25" s="941"/>
      <c r="DK25" s="942"/>
      <c r="DL25" s="940"/>
      <c r="DM25" s="941"/>
      <c r="DN25" s="941"/>
      <c r="DO25" s="941"/>
      <c r="DP25" s="942"/>
      <c r="DQ25" s="940"/>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368</v>
      </c>
      <c r="R26" s="953"/>
      <c r="S26" s="953"/>
      <c r="T26" s="953"/>
      <c r="U26" s="954"/>
      <c r="V26" s="952" t="s">
        <v>369</v>
      </c>
      <c r="W26" s="953"/>
      <c r="X26" s="953"/>
      <c r="Y26" s="953"/>
      <c r="Z26" s="954"/>
      <c r="AA26" s="952" t="s">
        <v>370</v>
      </c>
      <c r="AB26" s="953"/>
      <c r="AC26" s="953"/>
      <c r="AD26" s="953"/>
      <c r="AE26" s="953"/>
      <c r="AF26" s="1012" t="s">
        <v>371</v>
      </c>
      <c r="AG26" s="959"/>
      <c r="AH26" s="959"/>
      <c r="AI26" s="959"/>
      <c r="AJ26" s="1013"/>
      <c r="AK26" s="953" t="s">
        <v>372</v>
      </c>
      <c r="AL26" s="953"/>
      <c r="AM26" s="953"/>
      <c r="AN26" s="953"/>
      <c r="AO26" s="954"/>
      <c r="AP26" s="952" t="s">
        <v>373</v>
      </c>
      <c r="AQ26" s="953"/>
      <c r="AR26" s="953"/>
      <c r="AS26" s="953"/>
      <c r="AT26" s="954"/>
      <c r="AU26" s="952" t="s">
        <v>374</v>
      </c>
      <c r="AV26" s="953"/>
      <c r="AW26" s="953"/>
      <c r="AX26" s="953"/>
      <c r="AY26" s="954"/>
      <c r="AZ26" s="952" t="s">
        <v>375</v>
      </c>
      <c r="BA26" s="953"/>
      <c r="BB26" s="953"/>
      <c r="BC26" s="953"/>
      <c r="BD26" s="954"/>
      <c r="BE26" s="952" t="s">
        <v>344</v>
      </c>
      <c r="BF26" s="953"/>
      <c r="BG26" s="953"/>
      <c r="BH26" s="953"/>
      <c r="BI26" s="966"/>
      <c r="BJ26" s="210"/>
      <c r="BK26" s="210"/>
      <c r="BL26" s="210"/>
      <c r="BM26" s="210"/>
      <c r="BN26" s="210"/>
      <c r="BO26" s="220"/>
      <c r="BP26" s="220"/>
      <c r="BQ26" s="217">
        <v>20</v>
      </c>
      <c r="BR26" s="218"/>
      <c r="BS26" s="943" t="s">
        <v>558</v>
      </c>
      <c r="BT26" s="944"/>
      <c r="BU26" s="944"/>
      <c r="BV26" s="944"/>
      <c r="BW26" s="944"/>
      <c r="BX26" s="944"/>
      <c r="BY26" s="944"/>
      <c r="BZ26" s="944"/>
      <c r="CA26" s="944"/>
      <c r="CB26" s="944"/>
      <c r="CC26" s="944"/>
      <c r="CD26" s="944"/>
      <c r="CE26" s="944"/>
      <c r="CF26" s="944"/>
      <c r="CG26" s="965"/>
      <c r="CH26" s="940">
        <v>1</v>
      </c>
      <c r="CI26" s="941"/>
      <c r="CJ26" s="941"/>
      <c r="CK26" s="941"/>
      <c r="CL26" s="942"/>
      <c r="CM26" s="940">
        <v>4806</v>
      </c>
      <c r="CN26" s="941"/>
      <c r="CO26" s="941"/>
      <c r="CP26" s="941"/>
      <c r="CQ26" s="942"/>
      <c r="CR26" s="940">
        <v>411</v>
      </c>
      <c r="CS26" s="941"/>
      <c r="CT26" s="941"/>
      <c r="CU26" s="941"/>
      <c r="CV26" s="942"/>
      <c r="CW26" s="940">
        <v>13</v>
      </c>
      <c r="CX26" s="941"/>
      <c r="CY26" s="941"/>
      <c r="CZ26" s="941"/>
      <c r="DA26" s="942"/>
      <c r="DB26" s="940"/>
      <c r="DC26" s="941"/>
      <c r="DD26" s="941"/>
      <c r="DE26" s="941"/>
      <c r="DF26" s="942"/>
      <c r="DG26" s="940"/>
      <c r="DH26" s="941"/>
      <c r="DI26" s="941"/>
      <c r="DJ26" s="941"/>
      <c r="DK26" s="942"/>
      <c r="DL26" s="940"/>
      <c r="DM26" s="941"/>
      <c r="DN26" s="941"/>
      <c r="DO26" s="941"/>
      <c r="DP26" s="942"/>
      <c r="DQ26" s="940"/>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559</v>
      </c>
      <c r="BT27" s="944"/>
      <c r="BU27" s="944"/>
      <c r="BV27" s="944"/>
      <c r="BW27" s="944"/>
      <c r="BX27" s="944"/>
      <c r="BY27" s="944"/>
      <c r="BZ27" s="944"/>
      <c r="CA27" s="944"/>
      <c r="CB27" s="944"/>
      <c r="CC27" s="944"/>
      <c r="CD27" s="944"/>
      <c r="CE27" s="944"/>
      <c r="CF27" s="944"/>
      <c r="CG27" s="965"/>
      <c r="CH27" s="940">
        <v>9</v>
      </c>
      <c r="CI27" s="941"/>
      <c r="CJ27" s="941"/>
      <c r="CK27" s="941"/>
      <c r="CL27" s="942"/>
      <c r="CM27" s="940">
        <v>1228</v>
      </c>
      <c r="CN27" s="941"/>
      <c r="CO27" s="941"/>
      <c r="CP27" s="941"/>
      <c r="CQ27" s="942"/>
      <c r="CR27" s="940">
        <v>10</v>
      </c>
      <c r="CS27" s="941"/>
      <c r="CT27" s="941"/>
      <c r="CU27" s="941"/>
      <c r="CV27" s="942"/>
      <c r="CW27" s="940"/>
      <c r="CX27" s="941"/>
      <c r="CY27" s="941"/>
      <c r="CZ27" s="941"/>
      <c r="DA27" s="942"/>
      <c r="DB27" s="940"/>
      <c r="DC27" s="941"/>
      <c r="DD27" s="941"/>
      <c r="DE27" s="941"/>
      <c r="DF27" s="942"/>
      <c r="DG27" s="940"/>
      <c r="DH27" s="941"/>
      <c r="DI27" s="941"/>
      <c r="DJ27" s="941"/>
      <c r="DK27" s="942"/>
      <c r="DL27" s="940"/>
      <c r="DM27" s="941"/>
      <c r="DN27" s="941"/>
      <c r="DO27" s="941"/>
      <c r="DP27" s="942"/>
      <c r="DQ27" s="940"/>
      <c r="DR27" s="941"/>
      <c r="DS27" s="941"/>
      <c r="DT27" s="941"/>
      <c r="DU27" s="942"/>
      <c r="DV27" s="943"/>
      <c r="DW27" s="944"/>
      <c r="DX27" s="944"/>
      <c r="DY27" s="944"/>
      <c r="DZ27" s="945"/>
      <c r="EA27" s="208"/>
    </row>
    <row r="28" spans="1:131" ht="26.25" customHeight="1" thickTop="1" x14ac:dyDescent="0.2">
      <c r="A28" s="221">
        <v>1</v>
      </c>
      <c r="B28" s="1004" t="s">
        <v>376</v>
      </c>
      <c r="C28" s="1005"/>
      <c r="D28" s="1005"/>
      <c r="E28" s="1005"/>
      <c r="F28" s="1005"/>
      <c r="G28" s="1005"/>
      <c r="H28" s="1005"/>
      <c r="I28" s="1005"/>
      <c r="J28" s="1005"/>
      <c r="K28" s="1005"/>
      <c r="L28" s="1005"/>
      <c r="M28" s="1005"/>
      <c r="N28" s="1005"/>
      <c r="O28" s="1005"/>
      <c r="P28" s="1006"/>
      <c r="Q28" s="1007">
        <v>109977</v>
      </c>
      <c r="R28" s="1008"/>
      <c r="S28" s="1008"/>
      <c r="T28" s="1008"/>
      <c r="U28" s="1008"/>
      <c r="V28" s="1008">
        <v>109255</v>
      </c>
      <c r="W28" s="1008"/>
      <c r="X28" s="1008"/>
      <c r="Y28" s="1008"/>
      <c r="Z28" s="1008"/>
      <c r="AA28" s="1008">
        <v>721</v>
      </c>
      <c r="AB28" s="1008"/>
      <c r="AC28" s="1008"/>
      <c r="AD28" s="1008"/>
      <c r="AE28" s="1009"/>
      <c r="AF28" s="1010">
        <v>721</v>
      </c>
      <c r="AG28" s="1008"/>
      <c r="AH28" s="1008"/>
      <c r="AI28" s="1008"/>
      <c r="AJ28" s="1011"/>
      <c r="AK28" s="999">
        <v>6471</v>
      </c>
      <c r="AL28" s="1000"/>
      <c r="AM28" s="1000"/>
      <c r="AN28" s="1000"/>
      <c r="AO28" s="1000"/>
      <c r="AP28" s="1000">
        <v>0</v>
      </c>
      <c r="AQ28" s="1000"/>
      <c r="AR28" s="1000"/>
      <c r="AS28" s="1000"/>
      <c r="AT28" s="1000"/>
      <c r="AU28" s="1000">
        <v>0</v>
      </c>
      <c r="AV28" s="1000"/>
      <c r="AW28" s="1000"/>
      <c r="AX28" s="1000"/>
      <c r="AY28" s="1000"/>
      <c r="AZ28" s="1001" t="s">
        <v>473</v>
      </c>
      <c r="BA28" s="1001"/>
      <c r="BB28" s="1001"/>
      <c r="BC28" s="1001"/>
      <c r="BD28" s="1001"/>
      <c r="BE28" s="1002"/>
      <c r="BF28" s="1002"/>
      <c r="BG28" s="1002"/>
      <c r="BH28" s="1002"/>
      <c r="BI28" s="1003"/>
      <c r="BJ28" s="210"/>
      <c r="BK28" s="210"/>
      <c r="BL28" s="210"/>
      <c r="BM28" s="210"/>
      <c r="BN28" s="210"/>
      <c r="BO28" s="220"/>
      <c r="BP28" s="220"/>
      <c r="BQ28" s="217">
        <v>22</v>
      </c>
      <c r="BR28" s="218"/>
      <c r="BS28" s="943" t="s">
        <v>560</v>
      </c>
      <c r="BT28" s="944"/>
      <c r="BU28" s="944"/>
      <c r="BV28" s="944"/>
      <c r="BW28" s="944"/>
      <c r="BX28" s="944"/>
      <c r="BY28" s="944"/>
      <c r="BZ28" s="944"/>
      <c r="CA28" s="944"/>
      <c r="CB28" s="944"/>
      <c r="CC28" s="944"/>
      <c r="CD28" s="944"/>
      <c r="CE28" s="944"/>
      <c r="CF28" s="944"/>
      <c r="CG28" s="965"/>
      <c r="CH28" s="940">
        <v>-4</v>
      </c>
      <c r="CI28" s="941"/>
      <c r="CJ28" s="941"/>
      <c r="CK28" s="941"/>
      <c r="CL28" s="942"/>
      <c r="CM28" s="940">
        <v>210</v>
      </c>
      <c r="CN28" s="941"/>
      <c r="CO28" s="941"/>
      <c r="CP28" s="941"/>
      <c r="CQ28" s="942"/>
      <c r="CR28" s="940">
        <v>10</v>
      </c>
      <c r="CS28" s="941"/>
      <c r="CT28" s="941"/>
      <c r="CU28" s="941"/>
      <c r="CV28" s="942"/>
      <c r="CW28" s="940"/>
      <c r="CX28" s="941"/>
      <c r="CY28" s="941"/>
      <c r="CZ28" s="941"/>
      <c r="DA28" s="942"/>
      <c r="DB28" s="940"/>
      <c r="DC28" s="941"/>
      <c r="DD28" s="941"/>
      <c r="DE28" s="941"/>
      <c r="DF28" s="942"/>
      <c r="DG28" s="940"/>
      <c r="DH28" s="941"/>
      <c r="DI28" s="941"/>
      <c r="DJ28" s="941"/>
      <c r="DK28" s="942"/>
      <c r="DL28" s="940"/>
      <c r="DM28" s="941"/>
      <c r="DN28" s="941"/>
      <c r="DO28" s="941"/>
      <c r="DP28" s="942"/>
      <c r="DQ28" s="940"/>
      <c r="DR28" s="941"/>
      <c r="DS28" s="941"/>
      <c r="DT28" s="941"/>
      <c r="DU28" s="942"/>
      <c r="DV28" s="943"/>
      <c r="DW28" s="944"/>
      <c r="DX28" s="944"/>
      <c r="DY28" s="944"/>
      <c r="DZ28" s="945"/>
      <c r="EA28" s="208"/>
    </row>
    <row r="29" spans="1:131" ht="26.25" customHeight="1" x14ac:dyDescent="0.2">
      <c r="A29" s="221">
        <v>2</v>
      </c>
      <c r="B29" s="990" t="s">
        <v>377</v>
      </c>
      <c r="C29" s="991"/>
      <c r="D29" s="991"/>
      <c r="E29" s="991"/>
      <c r="F29" s="991"/>
      <c r="G29" s="991"/>
      <c r="H29" s="991"/>
      <c r="I29" s="991"/>
      <c r="J29" s="991"/>
      <c r="K29" s="991"/>
      <c r="L29" s="991"/>
      <c r="M29" s="991"/>
      <c r="N29" s="991"/>
      <c r="O29" s="991"/>
      <c r="P29" s="992"/>
      <c r="Q29" s="996">
        <v>115013</v>
      </c>
      <c r="R29" s="994"/>
      <c r="S29" s="994"/>
      <c r="T29" s="994"/>
      <c r="U29" s="994"/>
      <c r="V29" s="994">
        <v>122313</v>
      </c>
      <c r="W29" s="994"/>
      <c r="X29" s="994"/>
      <c r="Y29" s="994"/>
      <c r="Z29" s="994"/>
      <c r="AA29" s="994">
        <v>-7300</v>
      </c>
      <c r="AB29" s="994"/>
      <c r="AC29" s="994"/>
      <c r="AD29" s="994"/>
      <c r="AE29" s="997"/>
      <c r="AF29" s="993">
        <v>5486</v>
      </c>
      <c r="AG29" s="994"/>
      <c r="AH29" s="994"/>
      <c r="AI29" s="994"/>
      <c r="AJ29" s="995"/>
      <c r="AK29" s="931">
        <f>23279</f>
        <v>23279</v>
      </c>
      <c r="AL29" s="922"/>
      <c r="AM29" s="922"/>
      <c r="AN29" s="922"/>
      <c r="AO29" s="922"/>
      <c r="AP29" s="922">
        <v>68736</v>
      </c>
      <c r="AQ29" s="922"/>
      <c r="AR29" s="922"/>
      <c r="AS29" s="922"/>
      <c r="AT29" s="922"/>
      <c r="AU29" s="922">
        <v>37873</v>
      </c>
      <c r="AV29" s="922"/>
      <c r="AW29" s="922"/>
      <c r="AX29" s="922"/>
      <c r="AY29" s="922"/>
      <c r="AZ29" s="998" t="s">
        <v>473</v>
      </c>
      <c r="BA29" s="998"/>
      <c r="BB29" s="998"/>
      <c r="BC29" s="998"/>
      <c r="BD29" s="998"/>
      <c r="BE29" s="923" t="s">
        <v>378</v>
      </c>
      <c r="BF29" s="923"/>
      <c r="BG29" s="923"/>
      <c r="BH29" s="923"/>
      <c r="BI29" s="924"/>
      <c r="BJ29" s="210"/>
      <c r="BK29" s="210"/>
      <c r="BL29" s="210"/>
      <c r="BM29" s="210"/>
      <c r="BN29" s="210"/>
      <c r="BO29" s="220"/>
      <c r="BP29" s="220"/>
      <c r="BQ29" s="217">
        <v>23</v>
      </c>
      <c r="BR29" s="218"/>
      <c r="BS29" s="943" t="s">
        <v>561</v>
      </c>
      <c r="BT29" s="944"/>
      <c r="BU29" s="944"/>
      <c r="BV29" s="944"/>
      <c r="BW29" s="944"/>
      <c r="BX29" s="944"/>
      <c r="BY29" s="944"/>
      <c r="BZ29" s="944"/>
      <c r="CA29" s="944"/>
      <c r="CB29" s="944"/>
      <c r="CC29" s="944"/>
      <c r="CD29" s="944"/>
      <c r="CE29" s="944"/>
      <c r="CF29" s="944"/>
      <c r="CG29" s="965"/>
      <c r="CH29" s="940">
        <v>-4</v>
      </c>
      <c r="CI29" s="941"/>
      <c r="CJ29" s="941"/>
      <c r="CK29" s="941"/>
      <c r="CL29" s="942"/>
      <c r="CM29" s="940">
        <v>675</v>
      </c>
      <c r="CN29" s="941"/>
      <c r="CO29" s="941"/>
      <c r="CP29" s="941"/>
      <c r="CQ29" s="942"/>
      <c r="CR29" s="940">
        <v>499</v>
      </c>
      <c r="CS29" s="941"/>
      <c r="CT29" s="941"/>
      <c r="CU29" s="941"/>
      <c r="CV29" s="942"/>
      <c r="CW29" s="940"/>
      <c r="CX29" s="941"/>
      <c r="CY29" s="941"/>
      <c r="CZ29" s="941"/>
      <c r="DA29" s="942"/>
      <c r="DB29" s="940"/>
      <c r="DC29" s="941"/>
      <c r="DD29" s="941"/>
      <c r="DE29" s="941"/>
      <c r="DF29" s="942"/>
      <c r="DG29" s="940"/>
      <c r="DH29" s="941"/>
      <c r="DI29" s="941"/>
      <c r="DJ29" s="941"/>
      <c r="DK29" s="942"/>
      <c r="DL29" s="940"/>
      <c r="DM29" s="941"/>
      <c r="DN29" s="941"/>
      <c r="DO29" s="941"/>
      <c r="DP29" s="942"/>
      <c r="DQ29" s="940"/>
      <c r="DR29" s="941"/>
      <c r="DS29" s="941"/>
      <c r="DT29" s="941"/>
      <c r="DU29" s="942"/>
      <c r="DV29" s="943"/>
      <c r="DW29" s="944"/>
      <c r="DX29" s="944"/>
      <c r="DY29" s="944"/>
      <c r="DZ29" s="945"/>
      <c r="EA29" s="208"/>
    </row>
    <row r="30" spans="1:131" ht="26.25" customHeight="1" x14ac:dyDescent="0.2">
      <c r="A30" s="221">
        <v>3</v>
      </c>
      <c r="B30" s="990" t="s">
        <v>379</v>
      </c>
      <c r="C30" s="991"/>
      <c r="D30" s="991"/>
      <c r="E30" s="991"/>
      <c r="F30" s="991"/>
      <c r="G30" s="991"/>
      <c r="H30" s="991"/>
      <c r="I30" s="991"/>
      <c r="J30" s="991"/>
      <c r="K30" s="991"/>
      <c r="L30" s="991"/>
      <c r="M30" s="991"/>
      <c r="N30" s="991"/>
      <c r="O30" s="991"/>
      <c r="P30" s="992"/>
      <c r="Q30" s="996">
        <v>8755</v>
      </c>
      <c r="R30" s="994"/>
      <c r="S30" s="994"/>
      <c r="T30" s="994"/>
      <c r="U30" s="994"/>
      <c r="V30" s="994">
        <v>6977</v>
      </c>
      <c r="W30" s="994"/>
      <c r="X30" s="994"/>
      <c r="Y30" s="994"/>
      <c r="Z30" s="994"/>
      <c r="AA30" s="994">
        <v>1777</v>
      </c>
      <c r="AB30" s="994"/>
      <c r="AC30" s="994"/>
      <c r="AD30" s="994"/>
      <c r="AE30" s="997"/>
      <c r="AF30" s="993">
        <v>1733</v>
      </c>
      <c r="AG30" s="994"/>
      <c r="AH30" s="994"/>
      <c r="AI30" s="994"/>
      <c r="AJ30" s="995"/>
      <c r="AK30" s="931">
        <v>7</v>
      </c>
      <c r="AL30" s="922"/>
      <c r="AM30" s="922"/>
      <c r="AN30" s="922"/>
      <c r="AO30" s="922"/>
      <c r="AP30" s="922">
        <v>907</v>
      </c>
      <c r="AQ30" s="922"/>
      <c r="AR30" s="922"/>
      <c r="AS30" s="922"/>
      <c r="AT30" s="922"/>
      <c r="AU30" s="922">
        <v>0</v>
      </c>
      <c r="AV30" s="922"/>
      <c r="AW30" s="922"/>
      <c r="AX30" s="922"/>
      <c r="AY30" s="922"/>
      <c r="AZ30" s="998" t="s">
        <v>473</v>
      </c>
      <c r="BA30" s="998"/>
      <c r="BB30" s="998"/>
      <c r="BC30" s="998"/>
      <c r="BD30" s="998"/>
      <c r="BE30" s="923" t="s">
        <v>378</v>
      </c>
      <c r="BF30" s="923"/>
      <c r="BG30" s="923"/>
      <c r="BH30" s="923"/>
      <c r="BI30" s="924"/>
      <c r="BJ30" s="210"/>
      <c r="BK30" s="210"/>
      <c r="BL30" s="210"/>
      <c r="BM30" s="210"/>
      <c r="BN30" s="210"/>
      <c r="BO30" s="220"/>
      <c r="BP30" s="220"/>
      <c r="BQ30" s="217">
        <v>24</v>
      </c>
      <c r="BR30" s="218"/>
      <c r="BS30" s="943" t="s">
        <v>562</v>
      </c>
      <c r="BT30" s="944"/>
      <c r="BU30" s="944"/>
      <c r="BV30" s="944"/>
      <c r="BW30" s="944"/>
      <c r="BX30" s="944"/>
      <c r="BY30" s="944"/>
      <c r="BZ30" s="944"/>
      <c r="CA30" s="944"/>
      <c r="CB30" s="944"/>
      <c r="CC30" s="944"/>
      <c r="CD30" s="944"/>
      <c r="CE30" s="944"/>
      <c r="CF30" s="944"/>
      <c r="CG30" s="965"/>
      <c r="CH30" s="940">
        <v>-679</v>
      </c>
      <c r="CI30" s="941"/>
      <c r="CJ30" s="941"/>
      <c r="CK30" s="941"/>
      <c r="CL30" s="942"/>
      <c r="CM30" s="940">
        <v>258</v>
      </c>
      <c r="CN30" s="941"/>
      <c r="CO30" s="941"/>
      <c r="CP30" s="941"/>
      <c r="CQ30" s="942"/>
      <c r="CR30" s="940">
        <v>144</v>
      </c>
      <c r="CS30" s="941"/>
      <c r="CT30" s="941"/>
      <c r="CU30" s="941"/>
      <c r="CV30" s="942"/>
      <c r="CW30" s="940">
        <v>497</v>
      </c>
      <c r="CX30" s="941"/>
      <c r="CY30" s="941"/>
      <c r="CZ30" s="941"/>
      <c r="DA30" s="942"/>
      <c r="DB30" s="940"/>
      <c r="DC30" s="941"/>
      <c r="DD30" s="941"/>
      <c r="DE30" s="941"/>
      <c r="DF30" s="942"/>
      <c r="DG30" s="940"/>
      <c r="DH30" s="941"/>
      <c r="DI30" s="941"/>
      <c r="DJ30" s="941"/>
      <c r="DK30" s="942"/>
      <c r="DL30" s="940"/>
      <c r="DM30" s="941"/>
      <c r="DN30" s="941"/>
      <c r="DO30" s="941"/>
      <c r="DP30" s="942"/>
      <c r="DQ30" s="940"/>
      <c r="DR30" s="941"/>
      <c r="DS30" s="941"/>
      <c r="DT30" s="941"/>
      <c r="DU30" s="942"/>
      <c r="DV30" s="943"/>
      <c r="DW30" s="944"/>
      <c r="DX30" s="944"/>
      <c r="DY30" s="944"/>
      <c r="DZ30" s="945"/>
      <c r="EA30" s="208"/>
    </row>
    <row r="31" spans="1:131" ht="26.25" customHeight="1" x14ac:dyDescent="0.2">
      <c r="A31" s="221">
        <v>4</v>
      </c>
      <c r="B31" s="990" t="s">
        <v>380</v>
      </c>
      <c r="C31" s="991"/>
      <c r="D31" s="991"/>
      <c r="E31" s="991"/>
      <c r="F31" s="991"/>
      <c r="G31" s="991"/>
      <c r="H31" s="991"/>
      <c r="I31" s="991"/>
      <c r="J31" s="991"/>
      <c r="K31" s="991"/>
      <c r="L31" s="991"/>
      <c r="M31" s="991"/>
      <c r="N31" s="991"/>
      <c r="O31" s="991"/>
      <c r="P31" s="992"/>
      <c r="Q31" s="996">
        <v>970</v>
      </c>
      <c r="R31" s="994"/>
      <c r="S31" s="994"/>
      <c r="T31" s="994"/>
      <c r="U31" s="994"/>
      <c r="V31" s="994">
        <v>1465</v>
      </c>
      <c r="W31" s="994"/>
      <c r="X31" s="994"/>
      <c r="Y31" s="994"/>
      <c r="Z31" s="994"/>
      <c r="AA31" s="994">
        <v>-495</v>
      </c>
      <c r="AB31" s="994"/>
      <c r="AC31" s="994"/>
      <c r="AD31" s="994"/>
      <c r="AE31" s="997"/>
      <c r="AF31" s="993">
        <v>16631</v>
      </c>
      <c r="AG31" s="994"/>
      <c r="AH31" s="994"/>
      <c r="AI31" s="994"/>
      <c r="AJ31" s="995"/>
      <c r="AK31" s="931">
        <v>1</v>
      </c>
      <c r="AL31" s="922"/>
      <c r="AM31" s="922"/>
      <c r="AN31" s="922"/>
      <c r="AO31" s="922"/>
      <c r="AP31" s="922">
        <v>18918</v>
      </c>
      <c r="AQ31" s="922"/>
      <c r="AR31" s="922"/>
      <c r="AS31" s="922"/>
      <c r="AT31" s="922"/>
      <c r="AU31" s="922">
        <v>0</v>
      </c>
      <c r="AV31" s="922"/>
      <c r="AW31" s="922"/>
      <c r="AX31" s="922"/>
      <c r="AY31" s="922"/>
      <c r="AZ31" s="998" t="s">
        <v>473</v>
      </c>
      <c r="BA31" s="998"/>
      <c r="BB31" s="998"/>
      <c r="BC31" s="998"/>
      <c r="BD31" s="998"/>
      <c r="BE31" s="923" t="s">
        <v>378</v>
      </c>
      <c r="BF31" s="923"/>
      <c r="BG31" s="923"/>
      <c r="BH31" s="923"/>
      <c r="BI31" s="924"/>
      <c r="BJ31" s="210"/>
      <c r="BK31" s="210"/>
      <c r="BL31" s="210"/>
      <c r="BM31" s="210"/>
      <c r="BN31" s="210"/>
      <c r="BO31" s="220"/>
      <c r="BP31" s="220"/>
      <c r="BQ31" s="217">
        <v>25</v>
      </c>
      <c r="BR31" s="218"/>
      <c r="BS31" s="943" t="s">
        <v>563</v>
      </c>
      <c r="BT31" s="944"/>
      <c r="BU31" s="944"/>
      <c r="BV31" s="944"/>
      <c r="BW31" s="944"/>
      <c r="BX31" s="944"/>
      <c r="BY31" s="944"/>
      <c r="BZ31" s="944"/>
      <c r="CA31" s="944"/>
      <c r="CB31" s="944"/>
      <c r="CC31" s="944"/>
      <c r="CD31" s="944"/>
      <c r="CE31" s="944"/>
      <c r="CF31" s="944"/>
      <c r="CG31" s="965"/>
      <c r="CH31" s="940">
        <v>112</v>
      </c>
      <c r="CI31" s="941"/>
      <c r="CJ31" s="941"/>
      <c r="CK31" s="941"/>
      <c r="CL31" s="942"/>
      <c r="CM31" s="940">
        <v>2208</v>
      </c>
      <c r="CN31" s="941"/>
      <c r="CO31" s="941"/>
      <c r="CP31" s="941"/>
      <c r="CQ31" s="942"/>
      <c r="CR31" s="940">
        <v>1000</v>
      </c>
      <c r="CS31" s="941"/>
      <c r="CT31" s="941"/>
      <c r="CU31" s="941"/>
      <c r="CV31" s="942"/>
      <c r="CW31" s="940">
        <v>300</v>
      </c>
      <c r="CX31" s="941"/>
      <c r="CY31" s="941"/>
      <c r="CZ31" s="941"/>
      <c r="DA31" s="942"/>
      <c r="DB31" s="940"/>
      <c r="DC31" s="941"/>
      <c r="DD31" s="941"/>
      <c r="DE31" s="941"/>
      <c r="DF31" s="942"/>
      <c r="DG31" s="940"/>
      <c r="DH31" s="941"/>
      <c r="DI31" s="941"/>
      <c r="DJ31" s="941"/>
      <c r="DK31" s="942"/>
      <c r="DL31" s="940"/>
      <c r="DM31" s="941"/>
      <c r="DN31" s="941"/>
      <c r="DO31" s="941"/>
      <c r="DP31" s="942"/>
      <c r="DQ31" s="940"/>
      <c r="DR31" s="941"/>
      <c r="DS31" s="941"/>
      <c r="DT31" s="941"/>
      <c r="DU31" s="942"/>
      <c r="DV31" s="943"/>
      <c r="DW31" s="944"/>
      <c r="DX31" s="944"/>
      <c r="DY31" s="944"/>
      <c r="DZ31" s="945"/>
      <c r="EA31" s="208"/>
    </row>
    <row r="32" spans="1:131" ht="26.25" customHeight="1" x14ac:dyDescent="0.2">
      <c r="A32" s="221">
        <v>5</v>
      </c>
      <c r="B32" s="990" t="s">
        <v>381</v>
      </c>
      <c r="C32" s="991"/>
      <c r="D32" s="991"/>
      <c r="E32" s="991"/>
      <c r="F32" s="991"/>
      <c r="G32" s="991"/>
      <c r="H32" s="991"/>
      <c r="I32" s="991"/>
      <c r="J32" s="991"/>
      <c r="K32" s="991"/>
      <c r="L32" s="991"/>
      <c r="M32" s="991"/>
      <c r="N32" s="991"/>
      <c r="O32" s="991"/>
      <c r="P32" s="992"/>
      <c r="Q32" s="996">
        <v>8432</v>
      </c>
      <c r="R32" s="994"/>
      <c r="S32" s="994"/>
      <c r="T32" s="994"/>
      <c r="U32" s="994"/>
      <c r="V32" s="994">
        <v>8486</v>
      </c>
      <c r="W32" s="994"/>
      <c r="X32" s="994"/>
      <c r="Y32" s="994"/>
      <c r="Z32" s="994"/>
      <c r="AA32" s="994">
        <v>-53</v>
      </c>
      <c r="AB32" s="994"/>
      <c r="AC32" s="994"/>
      <c r="AD32" s="994"/>
      <c r="AE32" s="997"/>
      <c r="AF32" s="993">
        <v>2026</v>
      </c>
      <c r="AG32" s="994"/>
      <c r="AH32" s="994"/>
      <c r="AI32" s="994"/>
      <c r="AJ32" s="995"/>
      <c r="AK32" s="931">
        <v>704</v>
      </c>
      <c r="AL32" s="922"/>
      <c r="AM32" s="922"/>
      <c r="AN32" s="922"/>
      <c r="AO32" s="922"/>
      <c r="AP32" s="922">
        <v>11974</v>
      </c>
      <c r="AQ32" s="922"/>
      <c r="AR32" s="922"/>
      <c r="AS32" s="922"/>
      <c r="AT32" s="922"/>
      <c r="AU32" s="922">
        <v>5341</v>
      </c>
      <c r="AV32" s="922"/>
      <c r="AW32" s="922"/>
      <c r="AX32" s="922"/>
      <c r="AY32" s="922"/>
      <c r="AZ32" s="998" t="s">
        <v>473</v>
      </c>
      <c r="BA32" s="998"/>
      <c r="BB32" s="998"/>
      <c r="BC32" s="998"/>
      <c r="BD32" s="998"/>
      <c r="BE32" s="923" t="s">
        <v>378</v>
      </c>
      <c r="BF32" s="923"/>
      <c r="BG32" s="923"/>
      <c r="BH32" s="923"/>
      <c r="BI32" s="924"/>
      <c r="BJ32" s="210"/>
      <c r="BK32" s="210"/>
      <c r="BL32" s="210"/>
      <c r="BM32" s="210"/>
      <c r="BN32" s="210"/>
      <c r="BO32" s="220"/>
      <c r="BP32" s="220"/>
      <c r="BQ32" s="217">
        <v>26</v>
      </c>
      <c r="BR32" s="218"/>
      <c r="BS32" s="943" t="s">
        <v>564</v>
      </c>
      <c r="BT32" s="944"/>
      <c r="BU32" s="944"/>
      <c r="BV32" s="944"/>
      <c r="BW32" s="944"/>
      <c r="BX32" s="944"/>
      <c r="BY32" s="944"/>
      <c r="BZ32" s="944"/>
      <c r="CA32" s="944"/>
      <c r="CB32" s="944"/>
      <c r="CC32" s="944"/>
      <c r="CD32" s="944"/>
      <c r="CE32" s="944"/>
      <c r="CF32" s="944"/>
      <c r="CG32" s="965"/>
      <c r="CH32" s="940">
        <v>-8</v>
      </c>
      <c r="CI32" s="941"/>
      <c r="CJ32" s="941"/>
      <c r="CK32" s="941"/>
      <c r="CL32" s="942"/>
      <c r="CM32" s="940">
        <v>766</v>
      </c>
      <c r="CN32" s="941"/>
      <c r="CO32" s="941"/>
      <c r="CP32" s="941"/>
      <c r="CQ32" s="942"/>
      <c r="CR32" s="940">
        <v>250</v>
      </c>
      <c r="CS32" s="941"/>
      <c r="CT32" s="941"/>
      <c r="CU32" s="941"/>
      <c r="CV32" s="942"/>
      <c r="CW32" s="940"/>
      <c r="CX32" s="941"/>
      <c r="CY32" s="941"/>
      <c r="CZ32" s="941"/>
      <c r="DA32" s="942"/>
      <c r="DB32" s="940"/>
      <c r="DC32" s="941"/>
      <c r="DD32" s="941"/>
      <c r="DE32" s="941"/>
      <c r="DF32" s="942"/>
      <c r="DG32" s="940"/>
      <c r="DH32" s="941"/>
      <c r="DI32" s="941"/>
      <c r="DJ32" s="941"/>
      <c r="DK32" s="942"/>
      <c r="DL32" s="940"/>
      <c r="DM32" s="941"/>
      <c r="DN32" s="941"/>
      <c r="DO32" s="941"/>
      <c r="DP32" s="942"/>
      <c r="DQ32" s="940"/>
      <c r="DR32" s="941"/>
      <c r="DS32" s="941"/>
      <c r="DT32" s="941"/>
      <c r="DU32" s="942"/>
      <c r="DV32" s="943"/>
      <c r="DW32" s="944"/>
      <c r="DX32" s="944"/>
      <c r="DY32" s="944"/>
      <c r="DZ32" s="945"/>
      <c r="EA32" s="208"/>
    </row>
    <row r="33" spans="1:131" ht="26.25" customHeight="1" x14ac:dyDescent="0.2">
      <c r="A33" s="221">
        <v>6</v>
      </c>
      <c r="B33" s="990" t="s">
        <v>382</v>
      </c>
      <c r="C33" s="991"/>
      <c r="D33" s="991"/>
      <c r="E33" s="991"/>
      <c r="F33" s="991"/>
      <c r="G33" s="991"/>
      <c r="H33" s="991"/>
      <c r="I33" s="991"/>
      <c r="J33" s="991"/>
      <c r="K33" s="991"/>
      <c r="L33" s="991"/>
      <c r="M33" s="991"/>
      <c r="N33" s="991"/>
      <c r="O33" s="991"/>
      <c r="P33" s="992"/>
      <c r="Q33" s="996">
        <v>760</v>
      </c>
      <c r="R33" s="994"/>
      <c r="S33" s="994"/>
      <c r="T33" s="994"/>
      <c r="U33" s="994"/>
      <c r="V33" s="994">
        <v>726</v>
      </c>
      <c r="W33" s="994"/>
      <c r="X33" s="994"/>
      <c r="Y33" s="994"/>
      <c r="Z33" s="994"/>
      <c r="AA33" s="994">
        <v>34</v>
      </c>
      <c r="AB33" s="994"/>
      <c r="AC33" s="994"/>
      <c r="AD33" s="994"/>
      <c r="AE33" s="997"/>
      <c r="AF33" s="993">
        <v>897</v>
      </c>
      <c r="AG33" s="994"/>
      <c r="AH33" s="994"/>
      <c r="AI33" s="994"/>
      <c r="AJ33" s="995"/>
      <c r="AK33" s="931">
        <v>369</v>
      </c>
      <c r="AL33" s="922"/>
      <c r="AM33" s="922"/>
      <c r="AN33" s="922"/>
      <c r="AO33" s="922"/>
      <c r="AP33" s="922">
        <v>5735</v>
      </c>
      <c r="AQ33" s="922"/>
      <c r="AR33" s="922"/>
      <c r="AS33" s="922"/>
      <c r="AT33" s="922"/>
      <c r="AU33" s="922">
        <v>3652</v>
      </c>
      <c r="AV33" s="922"/>
      <c r="AW33" s="922"/>
      <c r="AX33" s="922"/>
      <c r="AY33" s="922"/>
      <c r="AZ33" s="998" t="s">
        <v>473</v>
      </c>
      <c r="BA33" s="998"/>
      <c r="BB33" s="998"/>
      <c r="BC33" s="998"/>
      <c r="BD33" s="998"/>
      <c r="BE33" s="923" t="s">
        <v>383</v>
      </c>
      <c r="BF33" s="923"/>
      <c r="BG33" s="923"/>
      <c r="BH33" s="923"/>
      <c r="BI33" s="924"/>
      <c r="BJ33" s="210"/>
      <c r="BK33" s="210"/>
      <c r="BL33" s="210"/>
      <c r="BM33" s="210"/>
      <c r="BN33" s="210"/>
      <c r="BO33" s="220"/>
      <c r="BP33" s="220"/>
      <c r="BQ33" s="217">
        <v>27</v>
      </c>
      <c r="BR33" s="218"/>
      <c r="BS33" s="943" t="s">
        <v>565</v>
      </c>
      <c r="BT33" s="944"/>
      <c r="BU33" s="944"/>
      <c r="BV33" s="944"/>
      <c r="BW33" s="944"/>
      <c r="BX33" s="944"/>
      <c r="BY33" s="944"/>
      <c r="BZ33" s="944"/>
      <c r="CA33" s="944"/>
      <c r="CB33" s="944"/>
      <c r="CC33" s="944"/>
      <c r="CD33" s="944"/>
      <c r="CE33" s="944"/>
      <c r="CF33" s="944"/>
      <c r="CG33" s="965"/>
      <c r="CH33" s="940">
        <v>11</v>
      </c>
      <c r="CI33" s="941"/>
      <c r="CJ33" s="941"/>
      <c r="CK33" s="941"/>
      <c r="CL33" s="942"/>
      <c r="CM33" s="940">
        <v>1425</v>
      </c>
      <c r="CN33" s="941"/>
      <c r="CO33" s="941"/>
      <c r="CP33" s="941"/>
      <c r="CQ33" s="942"/>
      <c r="CR33" s="940">
        <v>350</v>
      </c>
      <c r="CS33" s="941"/>
      <c r="CT33" s="941"/>
      <c r="CU33" s="941"/>
      <c r="CV33" s="942"/>
      <c r="CW33" s="940"/>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08"/>
    </row>
    <row r="34" spans="1:131" ht="26.25" customHeight="1" x14ac:dyDescent="0.2">
      <c r="A34" s="221">
        <v>7</v>
      </c>
      <c r="B34" s="990"/>
      <c r="C34" s="991"/>
      <c r="D34" s="991"/>
      <c r="E34" s="991"/>
      <c r="F34" s="991"/>
      <c r="G34" s="991"/>
      <c r="H34" s="991"/>
      <c r="I34" s="991"/>
      <c r="J34" s="991"/>
      <c r="K34" s="991"/>
      <c r="L34" s="991"/>
      <c r="M34" s="991"/>
      <c r="N34" s="991"/>
      <c r="O34" s="991"/>
      <c r="P34" s="992"/>
      <c r="Q34" s="996"/>
      <c r="R34" s="994"/>
      <c r="S34" s="994"/>
      <c r="T34" s="994"/>
      <c r="U34" s="994"/>
      <c r="V34" s="994"/>
      <c r="W34" s="994"/>
      <c r="X34" s="994"/>
      <c r="Y34" s="994"/>
      <c r="Z34" s="994"/>
      <c r="AA34" s="994"/>
      <c r="AB34" s="994"/>
      <c r="AC34" s="994"/>
      <c r="AD34" s="994"/>
      <c r="AE34" s="997"/>
      <c r="AF34" s="993"/>
      <c r="AG34" s="994"/>
      <c r="AH34" s="994"/>
      <c r="AI34" s="994"/>
      <c r="AJ34" s="995"/>
      <c r="AK34" s="931"/>
      <c r="AL34" s="922"/>
      <c r="AM34" s="922"/>
      <c r="AN34" s="922"/>
      <c r="AO34" s="922"/>
      <c r="AP34" s="922"/>
      <c r="AQ34" s="922"/>
      <c r="AR34" s="922"/>
      <c r="AS34" s="922"/>
      <c r="AT34" s="922"/>
      <c r="AU34" s="922"/>
      <c r="AV34" s="922"/>
      <c r="AW34" s="922"/>
      <c r="AX34" s="922"/>
      <c r="AY34" s="922"/>
      <c r="AZ34" s="998"/>
      <c r="BA34" s="998"/>
      <c r="BB34" s="998"/>
      <c r="BC34" s="998"/>
      <c r="BD34" s="998"/>
      <c r="BE34" s="923"/>
      <c r="BF34" s="923"/>
      <c r="BG34" s="923"/>
      <c r="BH34" s="923"/>
      <c r="BI34" s="924"/>
      <c r="BJ34" s="210"/>
      <c r="BK34" s="210"/>
      <c r="BL34" s="210"/>
      <c r="BM34" s="210"/>
      <c r="BN34" s="210"/>
      <c r="BO34" s="220"/>
      <c r="BP34" s="220"/>
      <c r="BQ34" s="217">
        <v>28</v>
      </c>
      <c r="BR34" s="218"/>
      <c r="BS34" s="943" t="s">
        <v>566</v>
      </c>
      <c r="BT34" s="944"/>
      <c r="BU34" s="944"/>
      <c r="BV34" s="944"/>
      <c r="BW34" s="944"/>
      <c r="BX34" s="944"/>
      <c r="BY34" s="944"/>
      <c r="BZ34" s="944"/>
      <c r="CA34" s="944"/>
      <c r="CB34" s="944"/>
      <c r="CC34" s="944"/>
      <c r="CD34" s="944"/>
      <c r="CE34" s="944"/>
      <c r="CF34" s="944"/>
      <c r="CG34" s="965"/>
      <c r="CH34" s="940">
        <v>17</v>
      </c>
      <c r="CI34" s="941"/>
      <c r="CJ34" s="941"/>
      <c r="CK34" s="941"/>
      <c r="CL34" s="942"/>
      <c r="CM34" s="940">
        <v>469</v>
      </c>
      <c r="CN34" s="941"/>
      <c r="CO34" s="941"/>
      <c r="CP34" s="941"/>
      <c r="CQ34" s="942"/>
      <c r="CR34" s="940">
        <v>41</v>
      </c>
      <c r="CS34" s="941"/>
      <c r="CT34" s="941"/>
      <c r="CU34" s="941"/>
      <c r="CV34" s="942"/>
      <c r="CW34" s="940"/>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08"/>
    </row>
    <row r="35" spans="1:131" ht="26.25" customHeight="1" x14ac:dyDescent="0.2">
      <c r="A35" s="221">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20"/>
      <c r="BP35" s="220"/>
      <c r="BQ35" s="217">
        <v>29</v>
      </c>
      <c r="BR35" s="218"/>
      <c r="BS35" s="943" t="s">
        <v>567</v>
      </c>
      <c r="BT35" s="944"/>
      <c r="BU35" s="944"/>
      <c r="BV35" s="944"/>
      <c r="BW35" s="944"/>
      <c r="BX35" s="944"/>
      <c r="BY35" s="944"/>
      <c r="BZ35" s="944"/>
      <c r="CA35" s="944"/>
      <c r="CB35" s="944"/>
      <c r="CC35" s="944"/>
      <c r="CD35" s="944"/>
      <c r="CE35" s="944"/>
      <c r="CF35" s="944"/>
      <c r="CG35" s="965"/>
      <c r="CH35" s="940">
        <v>17</v>
      </c>
      <c r="CI35" s="941"/>
      <c r="CJ35" s="941"/>
      <c r="CK35" s="941"/>
      <c r="CL35" s="942"/>
      <c r="CM35" s="940">
        <v>185</v>
      </c>
      <c r="CN35" s="941"/>
      <c r="CO35" s="941"/>
      <c r="CP35" s="941"/>
      <c r="CQ35" s="942"/>
      <c r="CR35" s="940">
        <v>20</v>
      </c>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2">
      <c r="A36" s="221">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20"/>
      <c r="BP36" s="220"/>
      <c r="BQ36" s="217">
        <v>30</v>
      </c>
      <c r="BR36" s="218"/>
      <c r="BS36" s="943" t="s">
        <v>568</v>
      </c>
      <c r="BT36" s="944"/>
      <c r="BU36" s="944"/>
      <c r="BV36" s="944"/>
      <c r="BW36" s="944"/>
      <c r="BX36" s="944"/>
      <c r="BY36" s="944"/>
      <c r="BZ36" s="944"/>
      <c r="CA36" s="944"/>
      <c r="CB36" s="944"/>
      <c r="CC36" s="944"/>
      <c r="CD36" s="944"/>
      <c r="CE36" s="944"/>
      <c r="CF36" s="944"/>
      <c r="CG36" s="965"/>
      <c r="CH36" s="940">
        <v>106</v>
      </c>
      <c r="CI36" s="941"/>
      <c r="CJ36" s="941"/>
      <c r="CK36" s="941"/>
      <c r="CL36" s="942"/>
      <c r="CM36" s="940">
        <v>1308</v>
      </c>
      <c r="CN36" s="941"/>
      <c r="CO36" s="941"/>
      <c r="CP36" s="941"/>
      <c r="CQ36" s="942"/>
      <c r="CR36" s="940">
        <v>100</v>
      </c>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2">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t="s">
        <v>569</v>
      </c>
      <c r="BT37" s="944"/>
      <c r="BU37" s="944"/>
      <c r="BV37" s="944"/>
      <c r="BW37" s="944"/>
      <c r="BX37" s="944"/>
      <c r="BY37" s="944"/>
      <c r="BZ37" s="944"/>
      <c r="CA37" s="944"/>
      <c r="CB37" s="944"/>
      <c r="CC37" s="944"/>
      <c r="CD37" s="944"/>
      <c r="CE37" s="944"/>
      <c r="CF37" s="944"/>
      <c r="CG37" s="965"/>
      <c r="CH37" s="940">
        <v>-5</v>
      </c>
      <c r="CI37" s="941"/>
      <c r="CJ37" s="941"/>
      <c r="CK37" s="941"/>
      <c r="CL37" s="942"/>
      <c r="CM37" s="940">
        <v>529</v>
      </c>
      <c r="CN37" s="941"/>
      <c r="CO37" s="941"/>
      <c r="CP37" s="941"/>
      <c r="CQ37" s="942"/>
      <c r="CR37" s="940">
        <v>8</v>
      </c>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2">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2">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2">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384</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9" t="s">
        <v>364</v>
      </c>
      <c r="B63" s="888" t="s">
        <v>385</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27494</v>
      </c>
      <c r="AG63" s="910"/>
      <c r="AH63" s="910"/>
      <c r="AI63" s="910"/>
      <c r="AJ63" s="973"/>
      <c r="AK63" s="974"/>
      <c r="AL63" s="914"/>
      <c r="AM63" s="914"/>
      <c r="AN63" s="914"/>
      <c r="AO63" s="914"/>
      <c r="AP63" s="910">
        <v>106270</v>
      </c>
      <c r="AQ63" s="910"/>
      <c r="AR63" s="910"/>
      <c r="AS63" s="910"/>
      <c r="AT63" s="910"/>
      <c r="AU63" s="910">
        <v>46866</v>
      </c>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386</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387</v>
      </c>
      <c r="B66" s="947"/>
      <c r="C66" s="947"/>
      <c r="D66" s="947"/>
      <c r="E66" s="947"/>
      <c r="F66" s="947"/>
      <c r="G66" s="947"/>
      <c r="H66" s="947"/>
      <c r="I66" s="947"/>
      <c r="J66" s="947"/>
      <c r="K66" s="947"/>
      <c r="L66" s="947"/>
      <c r="M66" s="947"/>
      <c r="N66" s="947"/>
      <c r="O66" s="947"/>
      <c r="P66" s="948"/>
      <c r="Q66" s="952" t="s">
        <v>368</v>
      </c>
      <c r="R66" s="953"/>
      <c r="S66" s="953"/>
      <c r="T66" s="953"/>
      <c r="U66" s="954"/>
      <c r="V66" s="952" t="s">
        <v>369</v>
      </c>
      <c r="W66" s="953"/>
      <c r="X66" s="953"/>
      <c r="Y66" s="953"/>
      <c r="Z66" s="954"/>
      <c r="AA66" s="952" t="s">
        <v>370</v>
      </c>
      <c r="AB66" s="953"/>
      <c r="AC66" s="953"/>
      <c r="AD66" s="953"/>
      <c r="AE66" s="954"/>
      <c r="AF66" s="958" t="s">
        <v>371</v>
      </c>
      <c r="AG66" s="959"/>
      <c r="AH66" s="959"/>
      <c r="AI66" s="959"/>
      <c r="AJ66" s="960"/>
      <c r="AK66" s="952" t="s">
        <v>372</v>
      </c>
      <c r="AL66" s="947"/>
      <c r="AM66" s="947"/>
      <c r="AN66" s="947"/>
      <c r="AO66" s="948"/>
      <c r="AP66" s="952" t="s">
        <v>373</v>
      </c>
      <c r="AQ66" s="953"/>
      <c r="AR66" s="953"/>
      <c r="AS66" s="953"/>
      <c r="AT66" s="954"/>
      <c r="AU66" s="952" t="s">
        <v>388</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5">
        <v>1</v>
      </c>
      <c r="B68" s="936" t="s">
        <v>570</v>
      </c>
      <c r="C68" s="937"/>
      <c r="D68" s="937"/>
      <c r="E68" s="937"/>
      <c r="F68" s="937"/>
      <c r="G68" s="937"/>
      <c r="H68" s="937"/>
      <c r="I68" s="937"/>
      <c r="J68" s="937"/>
      <c r="K68" s="937"/>
      <c r="L68" s="937"/>
      <c r="M68" s="937"/>
      <c r="N68" s="937"/>
      <c r="O68" s="937"/>
      <c r="P68" s="938"/>
      <c r="Q68" s="939">
        <v>102383</v>
      </c>
      <c r="R68" s="933"/>
      <c r="S68" s="933"/>
      <c r="T68" s="933"/>
      <c r="U68" s="933"/>
      <c r="V68" s="933">
        <v>134235</v>
      </c>
      <c r="W68" s="933"/>
      <c r="X68" s="933"/>
      <c r="Y68" s="933"/>
      <c r="Z68" s="933"/>
      <c r="AA68" s="933">
        <v>-31852</v>
      </c>
      <c r="AB68" s="933"/>
      <c r="AC68" s="933"/>
      <c r="AD68" s="933"/>
      <c r="AE68" s="933"/>
      <c r="AF68" s="933">
        <v>-31852</v>
      </c>
      <c r="AG68" s="933"/>
      <c r="AH68" s="933"/>
      <c r="AI68" s="933"/>
      <c r="AJ68" s="933"/>
      <c r="AK68" s="933">
        <v>1085</v>
      </c>
      <c r="AL68" s="933"/>
      <c r="AM68" s="933"/>
      <c r="AN68" s="933"/>
      <c r="AO68" s="933"/>
      <c r="AP68" s="933">
        <v>0</v>
      </c>
      <c r="AQ68" s="933"/>
      <c r="AR68" s="933"/>
      <c r="AS68" s="933"/>
      <c r="AT68" s="933"/>
      <c r="AU68" s="933">
        <v>0</v>
      </c>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7">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9" t="s">
        <v>364</v>
      </c>
      <c r="B88" s="888" t="s">
        <v>389</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f>SUM(AF68:AJ87)</f>
        <v>-31852</v>
      </c>
      <c r="AG88" s="910"/>
      <c r="AH88" s="910"/>
      <c r="AI88" s="910"/>
      <c r="AJ88" s="910"/>
      <c r="AK88" s="914"/>
      <c r="AL88" s="914"/>
      <c r="AM88" s="914"/>
      <c r="AN88" s="914"/>
      <c r="AO88" s="914"/>
      <c r="AP88" s="910">
        <f t="shared" ref="AP88" si="2">SUM(AP68:AT87)</f>
        <v>0</v>
      </c>
      <c r="AQ88" s="910"/>
      <c r="AR88" s="910"/>
      <c r="AS88" s="910"/>
      <c r="AT88" s="910"/>
      <c r="AU88" s="910">
        <f t="shared" ref="AU88" si="3">SUM(AU68:AY87)</f>
        <v>0</v>
      </c>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364</v>
      </c>
      <c r="BR102" s="888" t="s">
        <v>390</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f>SUM(CR7:CV37)</f>
        <v>9520</v>
      </c>
      <c r="CS102" s="904"/>
      <c r="CT102" s="904"/>
      <c r="CU102" s="904"/>
      <c r="CV102" s="905"/>
      <c r="CW102" s="903">
        <f t="shared" ref="CW102" si="4">SUM(CW7:DA37)</f>
        <v>985</v>
      </c>
      <c r="CX102" s="904"/>
      <c r="CY102" s="904"/>
      <c r="CZ102" s="904"/>
      <c r="DA102" s="905"/>
      <c r="DB102" s="903">
        <f t="shared" ref="DB102" si="5">SUM(DB7:DF37)</f>
        <v>0</v>
      </c>
      <c r="DC102" s="904"/>
      <c r="DD102" s="904"/>
      <c r="DE102" s="904"/>
      <c r="DF102" s="905"/>
      <c r="DG102" s="903">
        <f t="shared" ref="DG102" si="6">SUM(DG7:DK37)</f>
        <v>0</v>
      </c>
      <c r="DH102" s="904"/>
      <c r="DI102" s="904"/>
      <c r="DJ102" s="904"/>
      <c r="DK102" s="905"/>
      <c r="DL102" s="903">
        <f t="shared" ref="DL102" si="7">SUM(DL7:DP37)</f>
        <v>58</v>
      </c>
      <c r="DM102" s="904"/>
      <c r="DN102" s="904"/>
      <c r="DO102" s="904"/>
      <c r="DP102" s="905"/>
      <c r="DQ102" s="903">
        <f t="shared" ref="DQ102" si="8">SUM(DQ7:DU37)</f>
        <v>0</v>
      </c>
      <c r="DR102" s="904"/>
      <c r="DS102" s="904"/>
      <c r="DT102" s="904"/>
      <c r="DU102" s="905"/>
      <c r="DV102" s="888">
        <f t="shared" ref="DV102" si="9">SUM(DV7:DZ37)</f>
        <v>0</v>
      </c>
      <c r="DW102" s="889"/>
      <c r="DX102" s="889"/>
      <c r="DY102" s="889"/>
      <c r="DZ102" s="890"/>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391</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392</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393</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394</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395</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396</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397</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398</v>
      </c>
      <c r="AB109" s="847"/>
      <c r="AC109" s="847"/>
      <c r="AD109" s="847"/>
      <c r="AE109" s="848"/>
      <c r="AF109" s="849" t="s">
        <v>299</v>
      </c>
      <c r="AG109" s="847"/>
      <c r="AH109" s="847"/>
      <c r="AI109" s="847"/>
      <c r="AJ109" s="848"/>
      <c r="AK109" s="849" t="s">
        <v>298</v>
      </c>
      <c r="AL109" s="847"/>
      <c r="AM109" s="847"/>
      <c r="AN109" s="847"/>
      <c r="AO109" s="848"/>
      <c r="AP109" s="849" t="s">
        <v>399</v>
      </c>
      <c r="AQ109" s="847"/>
      <c r="AR109" s="847"/>
      <c r="AS109" s="847"/>
      <c r="AT109" s="880"/>
      <c r="AU109" s="846" t="s">
        <v>397</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398</v>
      </c>
      <c r="BR109" s="847"/>
      <c r="BS109" s="847"/>
      <c r="BT109" s="847"/>
      <c r="BU109" s="848"/>
      <c r="BV109" s="849" t="s">
        <v>299</v>
      </c>
      <c r="BW109" s="847"/>
      <c r="BX109" s="847"/>
      <c r="BY109" s="847"/>
      <c r="BZ109" s="848"/>
      <c r="CA109" s="849" t="s">
        <v>298</v>
      </c>
      <c r="CB109" s="847"/>
      <c r="CC109" s="847"/>
      <c r="CD109" s="847"/>
      <c r="CE109" s="848"/>
      <c r="CF109" s="887" t="s">
        <v>399</v>
      </c>
      <c r="CG109" s="887"/>
      <c r="CH109" s="887"/>
      <c r="CI109" s="887"/>
      <c r="CJ109" s="887"/>
      <c r="CK109" s="849" t="s">
        <v>400</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398</v>
      </c>
      <c r="DH109" s="847"/>
      <c r="DI109" s="847"/>
      <c r="DJ109" s="847"/>
      <c r="DK109" s="848"/>
      <c r="DL109" s="849" t="s">
        <v>299</v>
      </c>
      <c r="DM109" s="847"/>
      <c r="DN109" s="847"/>
      <c r="DO109" s="847"/>
      <c r="DP109" s="848"/>
      <c r="DQ109" s="849" t="s">
        <v>298</v>
      </c>
      <c r="DR109" s="847"/>
      <c r="DS109" s="847"/>
      <c r="DT109" s="847"/>
      <c r="DU109" s="848"/>
      <c r="DV109" s="849" t="s">
        <v>399</v>
      </c>
      <c r="DW109" s="847"/>
      <c r="DX109" s="847"/>
      <c r="DY109" s="847"/>
      <c r="DZ109" s="880"/>
    </row>
    <row r="110" spans="1:131" s="208" customFormat="1" ht="26.25" customHeight="1" x14ac:dyDescent="0.2">
      <c r="A110" s="756" t="s">
        <v>401</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91717146</v>
      </c>
      <c r="AB110" s="840"/>
      <c r="AC110" s="840"/>
      <c r="AD110" s="840"/>
      <c r="AE110" s="841"/>
      <c r="AF110" s="842">
        <v>89354074</v>
      </c>
      <c r="AG110" s="840"/>
      <c r="AH110" s="840"/>
      <c r="AI110" s="840"/>
      <c r="AJ110" s="841"/>
      <c r="AK110" s="842">
        <v>90120081</v>
      </c>
      <c r="AL110" s="840"/>
      <c r="AM110" s="840"/>
      <c r="AN110" s="840"/>
      <c r="AO110" s="841"/>
      <c r="AP110" s="843">
        <v>26.5</v>
      </c>
      <c r="AQ110" s="844"/>
      <c r="AR110" s="844"/>
      <c r="AS110" s="844"/>
      <c r="AT110" s="845"/>
      <c r="AU110" s="881" t="s">
        <v>70</v>
      </c>
      <c r="AV110" s="882"/>
      <c r="AW110" s="882"/>
      <c r="AX110" s="882"/>
      <c r="AY110" s="882"/>
      <c r="AZ110" s="808" t="s">
        <v>402</v>
      </c>
      <c r="BA110" s="757"/>
      <c r="BB110" s="757"/>
      <c r="BC110" s="757"/>
      <c r="BD110" s="757"/>
      <c r="BE110" s="757"/>
      <c r="BF110" s="757"/>
      <c r="BG110" s="757"/>
      <c r="BH110" s="757"/>
      <c r="BI110" s="757"/>
      <c r="BJ110" s="757"/>
      <c r="BK110" s="757"/>
      <c r="BL110" s="757"/>
      <c r="BM110" s="757"/>
      <c r="BN110" s="757"/>
      <c r="BO110" s="757"/>
      <c r="BP110" s="758"/>
      <c r="BQ110" s="809">
        <v>1314815011</v>
      </c>
      <c r="BR110" s="791"/>
      <c r="BS110" s="791"/>
      <c r="BT110" s="791"/>
      <c r="BU110" s="791"/>
      <c r="BV110" s="791">
        <v>1280263355</v>
      </c>
      <c r="BW110" s="791"/>
      <c r="BX110" s="791"/>
      <c r="BY110" s="791"/>
      <c r="BZ110" s="791"/>
      <c r="CA110" s="791">
        <v>1247771932</v>
      </c>
      <c r="CB110" s="791"/>
      <c r="CC110" s="791"/>
      <c r="CD110" s="791"/>
      <c r="CE110" s="791"/>
      <c r="CF110" s="818">
        <v>367.4</v>
      </c>
      <c r="CG110" s="819"/>
      <c r="CH110" s="819"/>
      <c r="CI110" s="819"/>
      <c r="CJ110" s="819"/>
      <c r="CK110" s="877" t="s">
        <v>403</v>
      </c>
      <c r="CL110" s="768"/>
      <c r="CM110" s="808" t="s">
        <v>404</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v>393900</v>
      </c>
      <c r="DM110" s="791"/>
      <c r="DN110" s="791"/>
      <c r="DO110" s="791"/>
      <c r="DP110" s="791"/>
      <c r="DQ110" s="791">
        <v>365764</v>
      </c>
      <c r="DR110" s="791"/>
      <c r="DS110" s="791"/>
      <c r="DT110" s="791"/>
      <c r="DU110" s="791"/>
      <c r="DV110" s="792">
        <v>0.1</v>
      </c>
      <c r="DW110" s="792"/>
      <c r="DX110" s="792"/>
      <c r="DY110" s="792"/>
      <c r="DZ110" s="793"/>
    </row>
    <row r="111" spans="1:131" s="208" customFormat="1" ht="26.25" customHeight="1" x14ac:dyDescent="0.2">
      <c r="A111" s="723" t="s">
        <v>405</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406</v>
      </c>
      <c r="BA111" s="701"/>
      <c r="BB111" s="701"/>
      <c r="BC111" s="701"/>
      <c r="BD111" s="701"/>
      <c r="BE111" s="701"/>
      <c r="BF111" s="701"/>
      <c r="BG111" s="701"/>
      <c r="BH111" s="701"/>
      <c r="BI111" s="701"/>
      <c r="BJ111" s="701"/>
      <c r="BK111" s="701"/>
      <c r="BL111" s="701"/>
      <c r="BM111" s="701"/>
      <c r="BN111" s="701"/>
      <c r="BO111" s="701"/>
      <c r="BP111" s="702"/>
      <c r="BQ111" s="765">
        <v>673918</v>
      </c>
      <c r="BR111" s="766"/>
      <c r="BS111" s="766"/>
      <c r="BT111" s="766"/>
      <c r="BU111" s="766"/>
      <c r="BV111" s="766">
        <v>808005</v>
      </c>
      <c r="BW111" s="766"/>
      <c r="BX111" s="766"/>
      <c r="BY111" s="766"/>
      <c r="BZ111" s="766"/>
      <c r="CA111" s="766">
        <v>571124</v>
      </c>
      <c r="CB111" s="766"/>
      <c r="CC111" s="766"/>
      <c r="CD111" s="766"/>
      <c r="CE111" s="766"/>
      <c r="CF111" s="827">
        <v>0.2</v>
      </c>
      <c r="CG111" s="828"/>
      <c r="CH111" s="828"/>
      <c r="CI111" s="828"/>
      <c r="CJ111" s="828"/>
      <c r="CK111" s="878"/>
      <c r="CL111" s="770"/>
      <c r="CM111" s="764" t="s">
        <v>407</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408</v>
      </c>
      <c r="B112" s="864"/>
      <c r="C112" s="701" t="s">
        <v>409</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1513667</v>
      </c>
      <c r="AB112" s="729"/>
      <c r="AC112" s="729"/>
      <c r="AD112" s="729"/>
      <c r="AE112" s="730"/>
      <c r="AF112" s="731">
        <v>1747000</v>
      </c>
      <c r="AG112" s="729"/>
      <c r="AH112" s="729"/>
      <c r="AI112" s="729"/>
      <c r="AJ112" s="730"/>
      <c r="AK112" s="731">
        <v>2233667</v>
      </c>
      <c r="AL112" s="729"/>
      <c r="AM112" s="729"/>
      <c r="AN112" s="729"/>
      <c r="AO112" s="730"/>
      <c r="AP112" s="773">
        <v>0.7</v>
      </c>
      <c r="AQ112" s="774"/>
      <c r="AR112" s="774"/>
      <c r="AS112" s="774"/>
      <c r="AT112" s="775"/>
      <c r="AU112" s="883"/>
      <c r="AV112" s="884"/>
      <c r="AW112" s="884"/>
      <c r="AX112" s="884"/>
      <c r="AY112" s="884"/>
      <c r="AZ112" s="764" t="s">
        <v>410</v>
      </c>
      <c r="BA112" s="701"/>
      <c r="BB112" s="701"/>
      <c r="BC112" s="701"/>
      <c r="BD112" s="701"/>
      <c r="BE112" s="701"/>
      <c r="BF112" s="701"/>
      <c r="BG112" s="701"/>
      <c r="BH112" s="701"/>
      <c r="BI112" s="701"/>
      <c r="BJ112" s="701"/>
      <c r="BK112" s="701"/>
      <c r="BL112" s="701"/>
      <c r="BM112" s="701"/>
      <c r="BN112" s="701"/>
      <c r="BO112" s="701"/>
      <c r="BP112" s="702"/>
      <c r="BQ112" s="765">
        <v>56319785</v>
      </c>
      <c r="BR112" s="766"/>
      <c r="BS112" s="766"/>
      <c r="BT112" s="766"/>
      <c r="BU112" s="766"/>
      <c r="BV112" s="766">
        <v>52610377</v>
      </c>
      <c r="BW112" s="766"/>
      <c r="BX112" s="766"/>
      <c r="BY112" s="766"/>
      <c r="BZ112" s="766"/>
      <c r="CA112" s="766">
        <v>46865955</v>
      </c>
      <c r="CB112" s="766"/>
      <c r="CC112" s="766"/>
      <c r="CD112" s="766"/>
      <c r="CE112" s="766"/>
      <c r="CF112" s="827">
        <v>13.8</v>
      </c>
      <c r="CG112" s="828"/>
      <c r="CH112" s="828"/>
      <c r="CI112" s="828"/>
      <c r="CJ112" s="828"/>
      <c r="CK112" s="878"/>
      <c r="CL112" s="770"/>
      <c r="CM112" s="764" t="s">
        <v>411</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v>68164</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412</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8800968</v>
      </c>
      <c r="AB113" s="729"/>
      <c r="AC113" s="729"/>
      <c r="AD113" s="729"/>
      <c r="AE113" s="730"/>
      <c r="AF113" s="731">
        <v>9076321</v>
      </c>
      <c r="AG113" s="729"/>
      <c r="AH113" s="729"/>
      <c r="AI113" s="729"/>
      <c r="AJ113" s="730"/>
      <c r="AK113" s="731">
        <v>8216088</v>
      </c>
      <c r="AL113" s="729"/>
      <c r="AM113" s="729"/>
      <c r="AN113" s="729"/>
      <c r="AO113" s="730"/>
      <c r="AP113" s="773">
        <v>2.4</v>
      </c>
      <c r="AQ113" s="774"/>
      <c r="AR113" s="774"/>
      <c r="AS113" s="774"/>
      <c r="AT113" s="775"/>
      <c r="AU113" s="883"/>
      <c r="AV113" s="884"/>
      <c r="AW113" s="884"/>
      <c r="AX113" s="884"/>
      <c r="AY113" s="884"/>
      <c r="AZ113" s="764" t="s">
        <v>413</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414</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605754</v>
      </c>
      <c r="DH113" s="766"/>
      <c r="DI113" s="766"/>
      <c r="DJ113" s="766"/>
      <c r="DK113" s="766"/>
      <c r="DL113" s="766">
        <v>414105</v>
      </c>
      <c r="DM113" s="766"/>
      <c r="DN113" s="766"/>
      <c r="DO113" s="766"/>
      <c r="DP113" s="766"/>
      <c r="DQ113" s="766">
        <v>205360</v>
      </c>
      <c r="DR113" s="766"/>
      <c r="DS113" s="766"/>
      <c r="DT113" s="766"/>
      <c r="DU113" s="766"/>
      <c r="DV113" s="743">
        <v>0.1</v>
      </c>
      <c r="DW113" s="743"/>
      <c r="DX113" s="743"/>
      <c r="DY113" s="743"/>
      <c r="DZ113" s="744"/>
    </row>
    <row r="114" spans="1:130" s="208" customFormat="1" ht="26.25" customHeight="1" x14ac:dyDescent="0.2">
      <c r="A114" s="865"/>
      <c r="B114" s="866"/>
      <c r="C114" s="701" t="s">
        <v>415</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416</v>
      </c>
      <c r="BA114" s="701"/>
      <c r="BB114" s="701"/>
      <c r="BC114" s="701"/>
      <c r="BD114" s="701"/>
      <c r="BE114" s="701"/>
      <c r="BF114" s="701"/>
      <c r="BG114" s="701"/>
      <c r="BH114" s="701"/>
      <c r="BI114" s="701"/>
      <c r="BJ114" s="701"/>
      <c r="BK114" s="701"/>
      <c r="BL114" s="701"/>
      <c r="BM114" s="701"/>
      <c r="BN114" s="701"/>
      <c r="BO114" s="701"/>
      <c r="BP114" s="702"/>
      <c r="BQ114" s="765">
        <v>149776848</v>
      </c>
      <c r="BR114" s="766"/>
      <c r="BS114" s="766"/>
      <c r="BT114" s="766"/>
      <c r="BU114" s="766"/>
      <c r="BV114" s="766">
        <v>150871703</v>
      </c>
      <c r="BW114" s="766"/>
      <c r="BX114" s="766"/>
      <c r="BY114" s="766"/>
      <c r="BZ114" s="766"/>
      <c r="CA114" s="766">
        <v>145642026</v>
      </c>
      <c r="CB114" s="766"/>
      <c r="CC114" s="766"/>
      <c r="CD114" s="766"/>
      <c r="CE114" s="766"/>
      <c r="CF114" s="827">
        <v>42.9</v>
      </c>
      <c r="CG114" s="828"/>
      <c r="CH114" s="828"/>
      <c r="CI114" s="828"/>
      <c r="CJ114" s="828"/>
      <c r="CK114" s="878"/>
      <c r="CL114" s="770"/>
      <c r="CM114" s="764" t="s">
        <v>417</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418</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309894</v>
      </c>
      <c r="AB115" s="729"/>
      <c r="AC115" s="729"/>
      <c r="AD115" s="729"/>
      <c r="AE115" s="730"/>
      <c r="AF115" s="731">
        <v>283400</v>
      </c>
      <c r="AG115" s="729"/>
      <c r="AH115" s="729"/>
      <c r="AI115" s="729"/>
      <c r="AJ115" s="730"/>
      <c r="AK115" s="731">
        <v>364809</v>
      </c>
      <c r="AL115" s="729"/>
      <c r="AM115" s="729"/>
      <c r="AN115" s="729"/>
      <c r="AO115" s="730"/>
      <c r="AP115" s="773">
        <v>0.1</v>
      </c>
      <c r="AQ115" s="774"/>
      <c r="AR115" s="774"/>
      <c r="AS115" s="774"/>
      <c r="AT115" s="775"/>
      <c r="AU115" s="883"/>
      <c r="AV115" s="884"/>
      <c r="AW115" s="884"/>
      <c r="AX115" s="884"/>
      <c r="AY115" s="884"/>
      <c r="AZ115" s="764" t="s">
        <v>419</v>
      </c>
      <c r="BA115" s="701"/>
      <c r="BB115" s="701"/>
      <c r="BC115" s="701"/>
      <c r="BD115" s="701"/>
      <c r="BE115" s="701"/>
      <c r="BF115" s="701"/>
      <c r="BG115" s="701"/>
      <c r="BH115" s="701"/>
      <c r="BI115" s="701"/>
      <c r="BJ115" s="701"/>
      <c r="BK115" s="701"/>
      <c r="BL115" s="701"/>
      <c r="BM115" s="701"/>
      <c r="BN115" s="701"/>
      <c r="BO115" s="701"/>
      <c r="BP115" s="702"/>
      <c r="BQ115" s="765">
        <v>63746</v>
      </c>
      <c r="BR115" s="766"/>
      <c r="BS115" s="766"/>
      <c r="BT115" s="766"/>
      <c r="BU115" s="766"/>
      <c r="BV115" s="766">
        <v>37303</v>
      </c>
      <c r="BW115" s="766"/>
      <c r="BX115" s="766"/>
      <c r="BY115" s="766"/>
      <c r="BZ115" s="766"/>
      <c r="CA115" s="766">
        <v>40341</v>
      </c>
      <c r="CB115" s="766"/>
      <c r="CC115" s="766"/>
      <c r="CD115" s="766"/>
      <c r="CE115" s="766"/>
      <c r="CF115" s="827">
        <v>0</v>
      </c>
      <c r="CG115" s="828"/>
      <c r="CH115" s="828"/>
      <c r="CI115" s="828"/>
      <c r="CJ115" s="828"/>
      <c r="CK115" s="878"/>
      <c r="CL115" s="770"/>
      <c r="CM115" s="764" t="s">
        <v>420</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421</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95</v>
      </c>
      <c r="AB116" s="729"/>
      <c r="AC116" s="729"/>
      <c r="AD116" s="729"/>
      <c r="AE116" s="730"/>
      <c r="AF116" s="731">
        <v>81</v>
      </c>
      <c r="AG116" s="729"/>
      <c r="AH116" s="729"/>
      <c r="AI116" s="729"/>
      <c r="AJ116" s="730"/>
      <c r="AK116" s="731">
        <v>2511</v>
      </c>
      <c r="AL116" s="729"/>
      <c r="AM116" s="729"/>
      <c r="AN116" s="729"/>
      <c r="AO116" s="730"/>
      <c r="AP116" s="773">
        <v>0</v>
      </c>
      <c r="AQ116" s="774"/>
      <c r="AR116" s="774"/>
      <c r="AS116" s="774"/>
      <c r="AT116" s="775"/>
      <c r="AU116" s="883"/>
      <c r="AV116" s="884"/>
      <c r="AW116" s="884"/>
      <c r="AX116" s="884"/>
      <c r="AY116" s="884"/>
      <c r="AZ116" s="860" t="s">
        <v>422</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423</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424</v>
      </c>
      <c r="Z117" s="848"/>
      <c r="AA117" s="853">
        <v>102341770</v>
      </c>
      <c r="AB117" s="854"/>
      <c r="AC117" s="854"/>
      <c r="AD117" s="854"/>
      <c r="AE117" s="855"/>
      <c r="AF117" s="856">
        <v>100460876</v>
      </c>
      <c r="AG117" s="854"/>
      <c r="AH117" s="854"/>
      <c r="AI117" s="854"/>
      <c r="AJ117" s="855"/>
      <c r="AK117" s="856">
        <v>100937156</v>
      </c>
      <c r="AL117" s="854"/>
      <c r="AM117" s="854"/>
      <c r="AN117" s="854"/>
      <c r="AO117" s="855"/>
      <c r="AP117" s="857"/>
      <c r="AQ117" s="858"/>
      <c r="AR117" s="858"/>
      <c r="AS117" s="858"/>
      <c r="AT117" s="859"/>
      <c r="AU117" s="883"/>
      <c r="AV117" s="884"/>
      <c r="AW117" s="884"/>
      <c r="AX117" s="884"/>
      <c r="AY117" s="884"/>
      <c r="AZ117" s="764" t="s">
        <v>425</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426</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400</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398</v>
      </c>
      <c r="AB118" s="847"/>
      <c r="AC118" s="847"/>
      <c r="AD118" s="847"/>
      <c r="AE118" s="848"/>
      <c r="AF118" s="849" t="s">
        <v>299</v>
      </c>
      <c r="AG118" s="847"/>
      <c r="AH118" s="847"/>
      <c r="AI118" s="847"/>
      <c r="AJ118" s="848"/>
      <c r="AK118" s="849" t="s">
        <v>298</v>
      </c>
      <c r="AL118" s="847"/>
      <c r="AM118" s="847"/>
      <c r="AN118" s="847"/>
      <c r="AO118" s="848"/>
      <c r="AP118" s="850" t="s">
        <v>399</v>
      </c>
      <c r="AQ118" s="851"/>
      <c r="AR118" s="851"/>
      <c r="AS118" s="851"/>
      <c r="AT118" s="852"/>
      <c r="AU118" s="883"/>
      <c r="AV118" s="884"/>
      <c r="AW118" s="884"/>
      <c r="AX118" s="884"/>
      <c r="AY118" s="884"/>
      <c r="AZ118" s="787" t="s">
        <v>427</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428</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403</v>
      </c>
      <c r="B119" s="768"/>
      <c r="C119" s="808" t="s">
        <v>404</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v>28034</v>
      </c>
      <c r="AG119" s="840"/>
      <c r="AH119" s="840"/>
      <c r="AI119" s="840"/>
      <c r="AJ119" s="841"/>
      <c r="AK119" s="842">
        <v>28163</v>
      </c>
      <c r="AL119" s="840"/>
      <c r="AM119" s="840"/>
      <c r="AN119" s="840"/>
      <c r="AO119" s="841"/>
      <c r="AP119" s="843">
        <v>0</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429</v>
      </c>
      <c r="BP119" s="830"/>
      <c r="BQ119" s="814">
        <v>1521649308</v>
      </c>
      <c r="BR119" s="794"/>
      <c r="BS119" s="794"/>
      <c r="BT119" s="794"/>
      <c r="BU119" s="794"/>
      <c r="BV119" s="794">
        <v>1484590743</v>
      </c>
      <c r="BW119" s="794"/>
      <c r="BX119" s="794"/>
      <c r="BY119" s="794"/>
      <c r="BZ119" s="794"/>
      <c r="CA119" s="794">
        <v>1440891378</v>
      </c>
      <c r="CB119" s="794"/>
      <c r="CC119" s="794"/>
      <c r="CD119" s="794"/>
      <c r="CE119" s="794"/>
      <c r="CF119" s="697"/>
      <c r="CG119" s="698"/>
      <c r="CH119" s="698"/>
      <c r="CI119" s="698"/>
      <c r="CJ119" s="783"/>
      <c r="CK119" s="879"/>
      <c r="CL119" s="772"/>
      <c r="CM119" s="787" t="s">
        <v>430</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2">
      <c r="A120" s="769"/>
      <c r="B120" s="770"/>
      <c r="C120" s="764" t="s">
        <v>407</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431</v>
      </c>
      <c r="AV120" s="832"/>
      <c r="AW120" s="832"/>
      <c r="AX120" s="832"/>
      <c r="AY120" s="833"/>
      <c r="AZ120" s="808" t="s">
        <v>432</v>
      </c>
      <c r="BA120" s="757"/>
      <c r="BB120" s="757"/>
      <c r="BC120" s="757"/>
      <c r="BD120" s="757"/>
      <c r="BE120" s="757"/>
      <c r="BF120" s="757"/>
      <c r="BG120" s="757"/>
      <c r="BH120" s="757"/>
      <c r="BI120" s="757"/>
      <c r="BJ120" s="757"/>
      <c r="BK120" s="757"/>
      <c r="BL120" s="757"/>
      <c r="BM120" s="757"/>
      <c r="BN120" s="757"/>
      <c r="BO120" s="757"/>
      <c r="BP120" s="758"/>
      <c r="BQ120" s="809">
        <v>107381206</v>
      </c>
      <c r="BR120" s="791"/>
      <c r="BS120" s="791"/>
      <c r="BT120" s="791"/>
      <c r="BU120" s="791"/>
      <c r="BV120" s="791">
        <v>113950231</v>
      </c>
      <c r="BW120" s="791"/>
      <c r="BX120" s="791"/>
      <c r="BY120" s="791"/>
      <c r="BZ120" s="791"/>
      <c r="CA120" s="791">
        <v>111812430</v>
      </c>
      <c r="CB120" s="791"/>
      <c r="CC120" s="791"/>
      <c r="CD120" s="791"/>
      <c r="CE120" s="791"/>
      <c r="CF120" s="818">
        <v>32.9</v>
      </c>
      <c r="CG120" s="819"/>
      <c r="CH120" s="819"/>
      <c r="CI120" s="819"/>
      <c r="CJ120" s="819"/>
      <c r="CK120" s="820" t="s">
        <v>433</v>
      </c>
      <c r="CL120" s="800"/>
      <c r="CM120" s="800"/>
      <c r="CN120" s="800"/>
      <c r="CO120" s="801"/>
      <c r="CP120" s="824" t="s">
        <v>377</v>
      </c>
      <c r="CQ120" s="825"/>
      <c r="CR120" s="825"/>
      <c r="CS120" s="825"/>
      <c r="CT120" s="825"/>
      <c r="CU120" s="825"/>
      <c r="CV120" s="825"/>
      <c r="CW120" s="825"/>
      <c r="CX120" s="825"/>
      <c r="CY120" s="825"/>
      <c r="CZ120" s="825"/>
      <c r="DA120" s="825"/>
      <c r="DB120" s="825"/>
      <c r="DC120" s="825"/>
      <c r="DD120" s="825"/>
      <c r="DE120" s="825"/>
      <c r="DF120" s="826"/>
      <c r="DG120" s="809">
        <v>44688946</v>
      </c>
      <c r="DH120" s="791"/>
      <c r="DI120" s="791"/>
      <c r="DJ120" s="791"/>
      <c r="DK120" s="791"/>
      <c r="DL120" s="791">
        <v>42214373</v>
      </c>
      <c r="DM120" s="791"/>
      <c r="DN120" s="791"/>
      <c r="DO120" s="791"/>
      <c r="DP120" s="791"/>
      <c r="DQ120" s="791">
        <v>37873472</v>
      </c>
      <c r="DR120" s="791"/>
      <c r="DS120" s="791"/>
      <c r="DT120" s="791"/>
      <c r="DU120" s="791"/>
      <c r="DV120" s="792">
        <v>11.2</v>
      </c>
      <c r="DW120" s="792"/>
      <c r="DX120" s="792"/>
      <c r="DY120" s="792"/>
      <c r="DZ120" s="793"/>
    </row>
    <row r="121" spans="1:130" s="208" customFormat="1" ht="26.25" customHeight="1" x14ac:dyDescent="0.2">
      <c r="A121" s="769"/>
      <c r="B121" s="770"/>
      <c r="C121" s="815" t="s">
        <v>434</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309894</v>
      </c>
      <c r="AB121" s="729"/>
      <c r="AC121" s="729"/>
      <c r="AD121" s="729"/>
      <c r="AE121" s="730"/>
      <c r="AF121" s="731">
        <v>255366</v>
      </c>
      <c r="AG121" s="729"/>
      <c r="AH121" s="729"/>
      <c r="AI121" s="729"/>
      <c r="AJ121" s="730"/>
      <c r="AK121" s="731">
        <v>336646</v>
      </c>
      <c r="AL121" s="729"/>
      <c r="AM121" s="729"/>
      <c r="AN121" s="729"/>
      <c r="AO121" s="730"/>
      <c r="AP121" s="773">
        <v>0.1</v>
      </c>
      <c r="AQ121" s="774"/>
      <c r="AR121" s="774"/>
      <c r="AS121" s="774"/>
      <c r="AT121" s="775"/>
      <c r="AU121" s="834"/>
      <c r="AV121" s="835"/>
      <c r="AW121" s="835"/>
      <c r="AX121" s="835"/>
      <c r="AY121" s="836"/>
      <c r="AZ121" s="764" t="s">
        <v>435</v>
      </c>
      <c r="BA121" s="701"/>
      <c r="BB121" s="701"/>
      <c r="BC121" s="701"/>
      <c r="BD121" s="701"/>
      <c r="BE121" s="701"/>
      <c r="BF121" s="701"/>
      <c r="BG121" s="701"/>
      <c r="BH121" s="701"/>
      <c r="BI121" s="701"/>
      <c r="BJ121" s="701"/>
      <c r="BK121" s="701"/>
      <c r="BL121" s="701"/>
      <c r="BM121" s="701"/>
      <c r="BN121" s="701"/>
      <c r="BO121" s="701"/>
      <c r="BP121" s="702"/>
      <c r="BQ121" s="765">
        <v>50592823</v>
      </c>
      <c r="BR121" s="766"/>
      <c r="BS121" s="766"/>
      <c r="BT121" s="766"/>
      <c r="BU121" s="766"/>
      <c r="BV121" s="766">
        <v>48520717</v>
      </c>
      <c r="BW121" s="766"/>
      <c r="BX121" s="766"/>
      <c r="BY121" s="766"/>
      <c r="BZ121" s="766"/>
      <c r="CA121" s="766">
        <v>46279336</v>
      </c>
      <c r="CB121" s="766"/>
      <c r="CC121" s="766"/>
      <c r="CD121" s="766"/>
      <c r="CE121" s="766"/>
      <c r="CF121" s="827">
        <v>13.6</v>
      </c>
      <c r="CG121" s="828"/>
      <c r="CH121" s="828"/>
      <c r="CI121" s="828"/>
      <c r="CJ121" s="828"/>
      <c r="CK121" s="821"/>
      <c r="CL121" s="803"/>
      <c r="CM121" s="803"/>
      <c r="CN121" s="803"/>
      <c r="CO121" s="804"/>
      <c r="CP121" s="784" t="s">
        <v>381</v>
      </c>
      <c r="CQ121" s="785"/>
      <c r="CR121" s="785"/>
      <c r="CS121" s="785"/>
      <c r="CT121" s="785"/>
      <c r="CU121" s="785"/>
      <c r="CV121" s="785"/>
      <c r="CW121" s="785"/>
      <c r="CX121" s="785"/>
      <c r="CY121" s="785"/>
      <c r="CZ121" s="785"/>
      <c r="DA121" s="785"/>
      <c r="DB121" s="785"/>
      <c r="DC121" s="785"/>
      <c r="DD121" s="785"/>
      <c r="DE121" s="785"/>
      <c r="DF121" s="786"/>
      <c r="DG121" s="765">
        <v>7323200</v>
      </c>
      <c r="DH121" s="766"/>
      <c r="DI121" s="766"/>
      <c r="DJ121" s="766"/>
      <c r="DK121" s="766"/>
      <c r="DL121" s="766">
        <v>6422660</v>
      </c>
      <c r="DM121" s="766"/>
      <c r="DN121" s="766"/>
      <c r="DO121" s="766"/>
      <c r="DP121" s="766"/>
      <c r="DQ121" s="766">
        <v>5340580</v>
      </c>
      <c r="DR121" s="766"/>
      <c r="DS121" s="766"/>
      <c r="DT121" s="766"/>
      <c r="DU121" s="766"/>
      <c r="DV121" s="743">
        <v>1.6</v>
      </c>
      <c r="DW121" s="743"/>
      <c r="DX121" s="743"/>
      <c r="DY121" s="743"/>
      <c r="DZ121" s="744"/>
    </row>
    <row r="122" spans="1:130" s="208" customFormat="1" ht="26.25" customHeight="1" x14ac:dyDescent="0.2">
      <c r="A122" s="769"/>
      <c r="B122" s="770"/>
      <c r="C122" s="764" t="s">
        <v>417</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436</v>
      </c>
      <c r="BA122" s="788"/>
      <c r="BB122" s="788"/>
      <c r="BC122" s="788"/>
      <c r="BD122" s="788"/>
      <c r="BE122" s="788"/>
      <c r="BF122" s="788"/>
      <c r="BG122" s="788"/>
      <c r="BH122" s="788"/>
      <c r="BI122" s="788"/>
      <c r="BJ122" s="788"/>
      <c r="BK122" s="788"/>
      <c r="BL122" s="788"/>
      <c r="BM122" s="788"/>
      <c r="BN122" s="788"/>
      <c r="BO122" s="788"/>
      <c r="BP122" s="789"/>
      <c r="BQ122" s="814">
        <v>685842029</v>
      </c>
      <c r="BR122" s="794"/>
      <c r="BS122" s="794"/>
      <c r="BT122" s="794"/>
      <c r="BU122" s="794"/>
      <c r="BV122" s="794">
        <v>653037555</v>
      </c>
      <c r="BW122" s="794"/>
      <c r="BX122" s="794"/>
      <c r="BY122" s="794"/>
      <c r="BZ122" s="794"/>
      <c r="CA122" s="794">
        <v>614376277</v>
      </c>
      <c r="CB122" s="794"/>
      <c r="CC122" s="794"/>
      <c r="CD122" s="794"/>
      <c r="CE122" s="794"/>
      <c r="CF122" s="795">
        <v>180.9</v>
      </c>
      <c r="CG122" s="796"/>
      <c r="CH122" s="796"/>
      <c r="CI122" s="796"/>
      <c r="CJ122" s="796"/>
      <c r="CK122" s="821"/>
      <c r="CL122" s="803"/>
      <c r="CM122" s="803"/>
      <c r="CN122" s="803"/>
      <c r="CO122" s="804"/>
      <c r="CP122" s="784" t="s">
        <v>382</v>
      </c>
      <c r="CQ122" s="785"/>
      <c r="CR122" s="785"/>
      <c r="CS122" s="785"/>
      <c r="CT122" s="785"/>
      <c r="CU122" s="785"/>
      <c r="CV122" s="785"/>
      <c r="CW122" s="785"/>
      <c r="CX122" s="785"/>
      <c r="CY122" s="785"/>
      <c r="CZ122" s="785"/>
      <c r="DA122" s="785"/>
      <c r="DB122" s="785"/>
      <c r="DC122" s="785"/>
      <c r="DD122" s="785"/>
      <c r="DE122" s="785"/>
      <c r="DF122" s="786"/>
      <c r="DG122" s="765">
        <v>4307639</v>
      </c>
      <c r="DH122" s="766"/>
      <c r="DI122" s="766"/>
      <c r="DJ122" s="766"/>
      <c r="DK122" s="766"/>
      <c r="DL122" s="766">
        <v>3973344</v>
      </c>
      <c r="DM122" s="766"/>
      <c r="DN122" s="766"/>
      <c r="DO122" s="766"/>
      <c r="DP122" s="766"/>
      <c r="DQ122" s="766">
        <v>3651903</v>
      </c>
      <c r="DR122" s="766"/>
      <c r="DS122" s="766"/>
      <c r="DT122" s="766"/>
      <c r="DU122" s="766"/>
      <c r="DV122" s="743">
        <v>1.1000000000000001</v>
      </c>
      <c r="DW122" s="743"/>
      <c r="DX122" s="743"/>
      <c r="DY122" s="743"/>
      <c r="DZ122" s="744"/>
    </row>
    <row r="123" spans="1:130" s="208" customFormat="1" ht="26.25" customHeight="1" x14ac:dyDescent="0.2">
      <c r="A123" s="769"/>
      <c r="B123" s="770"/>
      <c r="C123" s="764" t="s">
        <v>423</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437</v>
      </c>
      <c r="BP123" s="830"/>
      <c r="BQ123" s="781">
        <v>843816058</v>
      </c>
      <c r="BR123" s="782"/>
      <c r="BS123" s="782"/>
      <c r="BT123" s="782"/>
      <c r="BU123" s="782"/>
      <c r="BV123" s="782">
        <v>815508503</v>
      </c>
      <c r="BW123" s="782"/>
      <c r="BX123" s="782"/>
      <c r="BY123" s="782"/>
      <c r="BZ123" s="782"/>
      <c r="CA123" s="782">
        <v>772468043</v>
      </c>
      <c r="CB123" s="782"/>
      <c r="CC123" s="782"/>
      <c r="CD123" s="782"/>
      <c r="CE123" s="782"/>
      <c r="CF123" s="697"/>
      <c r="CG123" s="698"/>
      <c r="CH123" s="698"/>
      <c r="CI123" s="698"/>
      <c r="CJ123" s="783"/>
      <c r="CK123" s="821"/>
      <c r="CL123" s="803"/>
      <c r="CM123" s="803"/>
      <c r="CN123" s="803"/>
      <c r="CO123" s="804"/>
      <c r="CP123" s="784" t="s">
        <v>379</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5">
      <c r="A124" s="769"/>
      <c r="B124" s="770"/>
      <c r="C124" s="764" t="s">
        <v>426</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438</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204.4</v>
      </c>
      <c r="BR124" s="780"/>
      <c r="BS124" s="780"/>
      <c r="BT124" s="780"/>
      <c r="BU124" s="780"/>
      <c r="BV124" s="780">
        <v>201.1</v>
      </c>
      <c r="BW124" s="780"/>
      <c r="BX124" s="780"/>
      <c r="BY124" s="780"/>
      <c r="BZ124" s="780"/>
      <c r="CA124" s="780">
        <v>196.8</v>
      </c>
      <c r="CB124" s="780"/>
      <c r="CC124" s="780"/>
      <c r="CD124" s="780"/>
      <c r="CE124" s="780"/>
      <c r="CF124" s="675"/>
      <c r="CG124" s="676"/>
      <c r="CH124" s="676"/>
      <c r="CI124" s="676"/>
      <c r="CJ124" s="810"/>
      <c r="CK124" s="822"/>
      <c r="CL124" s="822"/>
      <c r="CM124" s="822"/>
      <c r="CN124" s="822"/>
      <c r="CO124" s="823"/>
      <c r="CP124" s="811" t="s">
        <v>439</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428</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440</v>
      </c>
      <c r="CL125" s="800"/>
      <c r="CM125" s="800"/>
      <c r="CN125" s="800"/>
      <c r="CO125" s="801"/>
      <c r="CP125" s="808" t="s">
        <v>441</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430</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442</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443</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118</v>
      </c>
      <c r="AB127" s="729"/>
      <c r="AC127" s="729"/>
      <c r="AD127" s="729"/>
      <c r="AE127" s="730"/>
      <c r="AF127" s="731" t="s">
        <v>118</v>
      </c>
      <c r="AG127" s="729"/>
      <c r="AH127" s="729"/>
      <c r="AI127" s="729"/>
      <c r="AJ127" s="730"/>
      <c r="AK127" s="731" t="s">
        <v>118</v>
      </c>
      <c r="AL127" s="729"/>
      <c r="AM127" s="729"/>
      <c r="AN127" s="729"/>
      <c r="AO127" s="730"/>
      <c r="AP127" s="773" t="s">
        <v>118</v>
      </c>
      <c r="AQ127" s="774"/>
      <c r="AR127" s="774"/>
      <c r="AS127" s="774"/>
      <c r="AT127" s="775"/>
      <c r="AU127" s="210"/>
      <c r="AV127" s="210"/>
      <c r="AW127" s="210"/>
      <c r="AX127" s="790" t="s">
        <v>444</v>
      </c>
      <c r="AY127" s="761"/>
      <c r="AZ127" s="761"/>
      <c r="BA127" s="761"/>
      <c r="BB127" s="761"/>
      <c r="BC127" s="761"/>
      <c r="BD127" s="761"/>
      <c r="BE127" s="762"/>
      <c r="BF127" s="760" t="s">
        <v>445</v>
      </c>
      <c r="BG127" s="761"/>
      <c r="BH127" s="761"/>
      <c r="BI127" s="761"/>
      <c r="BJ127" s="761"/>
      <c r="BK127" s="761"/>
      <c r="BL127" s="762"/>
      <c r="BM127" s="760" t="s">
        <v>446</v>
      </c>
      <c r="BN127" s="761"/>
      <c r="BO127" s="761"/>
      <c r="BP127" s="761"/>
      <c r="BQ127" s="761"/>
      <c r="BR127" s="761"/>
      <c r="BS127" s="762"/>
      <c r="BT127" s="760" t="s">
        <v>447</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448</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449</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450</v>
      </c>
      <c r="X128" s="747"/>
      <c r="Y128" s="747"/>
      <c r="Z128" s="748"/>
      <c r="AA128" s="749">
        <v>2464107</v>
      </c>
      <c r="AB128" s="750"/>
      <c r="AC128" s="750"/>
      <c r="AD128" s="750"/>
      <c r="AE128" s="751"/>
      <c r="AF128" s="752">
        <v>1853889</v>
      </c>
      <c r="AG128" s="750"/>
      <c r="AH128" s="750"/>
      <c r="AI128" s="750"/>
      <c r="AJ128" s="751"/>
      <c r="AK128" s="752">
        <v>3076167</v>
      </c>
      <c r="AL128" s="750"/>
      <c r="AM128" s="750"/>
      <c r="AN128" s="750"/>
      <c r="AO128" s="751"/>
      <c r="AP128" s="753"/>
      <c r="AQ128" s="754"/>
      <c r="AR128" s="754"/>
      <c r="AS128" s="754"/>
      <c r="AT128" s="755"/>
      <c r="AU128" s="210"/>
      <c r="AV128" s="210"/>
      <c r="AW128" s="210"/>
      <c r="AX128" s="756" t="s">
        <v>451</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452</v>
      </c>
      <c r="CQ128" s="679"/>
      <c r="CR128" s="679"/>
      <c r="CS128" s="679"/>
      <c r="CT128" s="679"/>
      <c r="CU128" s="679"/>
      <c r="CV128" s="679"/>
      <c r="CW128" s="679"/>
      <c r="CX128" s="679"/>
      <c r="CY128" s="679"/>
      <c r="CZ128" s="679"/>
      <c r="DA128" s="679"/>
      <c r="DB128" s="679"/>
      <c r="DC128" s="679"/>
      <c r="DD128" s="679"/>
      <c r="DE128" s="679"/>
      <c r="DF128" s="680"/>
      <c r="DG128" s="739">
        <v>63746</v>
      </c>
      <c r="DH128" s="740"/>
      <c r="DI128" s="740"/>
      <c r="DJ128" s="740"/>
      <c r="DK128" s="740"/>
      <c r="DL128" s="740">
        <v>37303</v>
      </c>
      <c r="DM128" s="740"/>
      <c r="DN128" s="740"/>
      <c r="DO128" s="740"/>
      <c r="DP128" s="740"/>
      <c r="DQ128" s="740">
        <v>40341</v>
      </c>
      <c r="DR128" s="740"/>
      <c r="DS128" s="740"/>
      <c r="DT128" s="740"/>
      <c r="DU128" s="740"/>
      <c r="DV128" s="741">
        <v>0</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453</v>
      </c>
      <c r="X129" s="726"/>
      <c r="Y129" s="726"/>
      <c r="Z129" s="727"/>
      <c r="AA129" s="728">
        <v>391047741</v>
      </c>
      <c r="AB129" s="729"/>
      <c r="AC129" s="729"/>
      <c r="AD129" s="729"/>
      <c r="AE129" s="730"/>
      <c r="AF129" s="731">
        <v>390645538</v>
      </c>
      <c r="AG129" s="729"/>
      <c r="AH129" s="729"/>
      <c r="AI129" s="729"/>
      <c r="AJ129" s="730"/>
      <c r="AK129" s="731">
        <v>394089258</v>
      </c>
      <c r="AL129" s="729"/>
      <c r="AM129" s="729"/>
      <c r="AN129" s="729"/>
      <c r="AO129" s="730"/>
      <c r="AP129" s="732"/>
      <c r="AQ129" s="733"/>
      <c r="AR129" s="733"/>
      <c r="AS129" s="733"/>
      <c r="AT129" s="734"/>
      <c r="AU129" s="211"/>
      <c r="AV129" s="211"/>
      <c r="AW129" s="211"/>
      <c r="AX129" s="700" t="s">
        <v>454</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455</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456</v>
      </c>
      <c r="X130" s="726"/>
      <c r="Y130" s="726"/>
      <c r="Z130" s="727"/>
      <c r="AA130" s="728">
        <v>59515591</v>
      </c>
      <c r="AB130" s="729"/>
      <c r="AC130" s="729"/>
      <c r="AD130" s="729"/>
      <c r="AE130" s="730"/>
      <c r="AF130" s="731">
        <v>58099354</v>
      </c>
      <c r="AG130" s="729"/>
      <c r="AH130" s="729"/>
      <c r="AI130" s="729"/>
      <c r="AJ130" s="730"/>
      <c r="AK130" s="731">
        <v>54464705</v>
      </c>
      <c r="AL130" s="729"/>
      <c r="AM130" s="729"/>
      <c r="AN130" s="729"/>
      <c r="AO130" s="730"/>
      <c r="AP130" s="732"/>
      <c r="AQ130" s="733"/>
      <c r="AR130" s="733"/>
      <c r="AS130" s="733"/>
      <c r="AT130" s="734"/>
      <c r="AU130" s="211"/>
      <c r="AV130" s="211"/>
      <c r="AW130" s="211"/>
      <c r="AX130" s="700" t="s">
        <v>457</v>
      </c>
      <c r="AY130" s="701"/>
      <c r="AZ130" s="701"/>
      <c r="BA130" s="701"/>
      <c r="BB130" s="701"/>
      <c r="BC130" s="701"/>
      <c r="BD130" s="701"/>
      <c r="BE130" s="702"/>
      <c r="BF130" s="703">
        <v>12.3</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458</v>
      </c>
      <c r="X131" s="710"/>
      <c r="Y131" s="710"/>
      <c r="Z131" s="711"/>
      <c r="AA131" s="712">
        <v>331532150</v>
      </c>
      <c r="AB131" s="713"/>
      <c r="AC131" s="713"/>
      <c r="AD131" s="713"/>
      <c r="AE131" s="714"/>
      <c r="AF131" s="715">
        <v>332546184</v>
      </c>
      <c r="AG131" s="713"/>
      <c r="AH131" s="713"/>
      <c r="AI131" s="713"/>
      <c r="AJ131" s="714"/>
      <c r="AK131" s="715">
        <v>339624553</v>
      </c>
      <c r="AL131" s="713"/>
      <c r="AM131" s="713"/>
      <c r="AN131" s="713"/>
      <c r="AO131" s="714"/>
      <c r="AP131" s="716"/>
      <c r="AQ131" s="717"/>
      <c r="AR131" s="717"/>
      <c r="AS131" s="717"/>
      <c r="AT131" s="718"/>
      <c r="AU131" s="211"/>
      <c r="AV131" s="211"/>
      <c r="AW131" s="211"/>
      <c r="AX131" s="678" t="s">
        <v>459</v>
      </c>
      <c r="AY131" s="679"/>
      <c r="AZ131" s="679"/>
      <c r="BA131" s="679"/>
      <c r="BB131" s="679"/>
      <c r="BC131" s="679"/>
      <c r="BD131" s="679"/>
      <c r="BE131" s="680"/>
      <c r="BF131" s="681">
        <v>196.8</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460</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461</v>
      </c>
      <c r="W132" s="691"/>
      <c r="X132" s="691"/>
      <c r="Y132" s="691"/>
      <c r="Z132" s="692"/>
      <c r="AA132" s="693">
        <v>12.17440661</v>
      </c>
      <c r="AB132" s="694"/>
      <c r="AC132" s="694"/>
      <c r="AD132" s="694"/>
      <c r="AE132" s="695"/>
      <c r="AF132" s="696">
        <v>12.181054830000001</v>
      </c>
      <c r="AG132" s="694"/>
      <c r="AH132" s="694"/>
      <c r="AI132" s="694"/>
      <c r="AJ132" s="695"/>
      <c r="AK132" s="696">
        <v>12.777722900000001</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462</v>
      </c>
      <c r="W133" s="670"/>
      <c r="X133" s="670"/>
      <c r="Y133" s="670"/>
      <c r="Z133" s="671"/>
      <c r="AA133" s="672">
        <v>12.8</v>
      </c>
      <c r="AB133" s="673"/>
      <c r="AC133" s="673"/>
      <c r="AD133" s="673"/>
      <c r="AE133" s="674"/>
      <c r="AF133" s="672">
        <v>12.7</v>
      </c>
      <c r="AG133" s="673"/>
      <c r="AH133" s="673"/>
      <c r="AI133" s="673"/>
      <c r="AJ133" s="674"/>
      <c r="AK133" s="672">
        <v>12.3</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djGeBD1sVd7q7cBSxO8gEd+wME0+KXrMX4Kpr2X3sNiJAuUg9xNb1AWa+JwKVqLYdov+SE9MShrhC/bH9SwrMA==" saltValue="CbksyqJZb5kOdvShM00Gg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M06sHZ/VkMB1fZW72Cg5PA+i9gRJ5q+fXmrwQKi+ILh1vVsl8bg9oYn6EtGQxlgT5bfv9A7tgVhzrGbjPSl28Q==" saltValue="N6slApK4lHKUeg1lgE/D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0" zoomScaleNormal="11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OfxumooVHdZP/H8k8XX4sExhNitHun9RSZSs81VptRUuCc0tsxy/hJe+9XypfLt3F7gooWwuVbBRzi9J3hQNGQ==" saltValue="mx9vTtwYJnnTEz3fZxpr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election activeCell="AN30" sqref="AN30"/>
    </sheetView>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463</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464</v>
      </c>
      <c r="AL6" s="244"/>
      <c r="AM6" s="244"/>
      <c r="AN6" s="244"/>
    </row>
    <row r="7" spans="1:46" ht="13.5" customHeight="1" x14ac:dyDescent="0.2">
      <c r="A7" s="243"/>
      <c r="AK7" s="246"/>
      <c r="AL7" s="247"/>
      <c r="AM7" s="247"/>
      <c r="AN7" s="248"/>
      <c r="AO7" s="1100" t="s">
        <v>465</v>
      </c>
      <c r="AP7" s="249"/>
      <c r="AQ7" s="250" t="s">
        <v>466</v>
      </c>
      <c r="AR7" s="251"/>
    </row>
    <row r="8" spans="1:46" ht="13" x14ac:dyDescent="0.2">
      <c r="A8" s="243"/>
      <c r="AK8" s="252"/>
      <c r="AL8" s="253"/>
      <c r="AM8" s="253"/>
      <c r="AN8" s="254"/>
      <c r="AO8" s="1101"/>
      <c r="AP8" s="255" t="s">
        <v>467</v>
      </c>
      <c r="AQ8" s="256" t="s">
        <v>468</v>
      </c>
      <c r="AR8" s="257" t="s">
        <v>469</v>
      </c>
    </row>
    <row r="9" spans="1:46" ht="13" x14ac:dyDescent="0.2">
      <c r="A9" s="243"/>
      <c r="AK9" s="1093" t="s">
        <v>470</v>
      </c>
      <c r="AL9" s="1094"/>
      <c r="AM9" s="1094"/>
      <c r="AN9" s="1095"/>
      <c r="AO9" s="258">
        <v>173154270</v>
      </c>
      <c r="AP9" s="258">
        <v>150060</v>
      </c>
      <c r="AQ9" s="259">
        <v>147477</v>
      </c>
      <c r="AR9" s="260">
        <v>1.8</v>
      </c>
    </row>
    <row r="10" spans="1:46" ht="13.5" customHeight="1" x14ac:dyDescent="0.2">
      <c r="A10" s="243"/>
      <c r="AK10" s="1093" t="s">
        <v>471</v>
      </c>
      <c r="AL10" s="1094"/>
      <c r="AM10" s="1094"/>
      <c r="AN10" s="1095"/>
      <c r="AO10" s="258">
        <v>1533899</v>
      </c>
      <c r="AP10" s="258">
        <v>1329</v>
      </c>
      <c r="AQ10" s="259">
        <v>944</v>
      </c>
      <c r="AR10" s="260">
        <v>40.799999999999997</v>
      </c>
    </row>
    <row r="11" spans="1:46" ht="13.5" customHeight="1" x14ac:dyDescent="0.2">
      <c r="A11" s="243"/>
      <c r="AK11" s="1093" t="s">
        <v>472</v>
      </c>
      <c r="AL11" s="1094"/>
      <c r="AM11" s="1094"/>
      <c r="AN11" s="1095"/>
      <c r="AO11" s="258" t="s">
        <v>473</v>
      </c>
      <c r="AP11" s="258" t="s">
        <v>473</v>
      </c>
      <c r="AQ11" s="259" t="s">
        <v>473</v>
      </c>
      <c r="AR11" s="260" t="s">
        <v>473</v>
      </c>
    </row>
    <row r="12" spans="1:46" ht="13.5" customHeight="1" x14ac:dyDescent="0.2">
      <c r="A12" s="243"/>
      <c r="AK12" s="1093" t="s">
        <v>474</v>
      </c>
      <c r="AL12" s="1094"/>
      <c r="AM12" s="1094"/>
      <c r="AN12" s="1095"/>
      <c r="AO12" s="258">
        <v>22134</v>
      </c>
      <c r="AP12" s="258">
        <v>19</v>
      </c>
      <c r="AQ12" s="259">
        <v>5</v>
      </c>
      <c r="AR12" s="260">
        <v>280</v>
      </c>
    </row>
    <row r="13" spans="1:46" ht="13.5" customHeight="1" x14ac:dyDescent="0.2">
      <c r="A13" s="243"/>
      <c r="AK13" s="1093" t="s">
        <v>475</v>
      </c>
      <c r="AL13" s="1094"/>
      <c r="AM13" s="1094"/>
      <c r="AN13" s="1095"/>
      <c r="AO13" s="258">
        <v>4109496</v>
      </c>
      <c r="AP13" s="258">
        <v>3561</v>
      </c>
      <c r="AQ13" s="259">
        <v>2711</v>
      </c>
      <c r="AR13" s="260">
        <v>31.4</v>
      </c>
    </row>
    <row r="14" spans="1:46" ht="13.5" customHeight="1" x14ac:dyDescent="0.2">
      <c r="A14" s="243"/>
      <c r="AK14" s="1093" t="s">
        <v>476</v>
      </c>
      <c r="AL14" s="1094"/>
      <c r="AM14" s="1094"/>
      <c r="AN14" s="1095"/>
      <c r="AO14" s="258">
        <v>-17898998</v>
      </c>
      <c r="AP14" s="258">
        <v>-15512</v>
      </c>
      <c r="AQ14" s="259">
        <v>-13024</v>
      </c>
      <c r="AR14" s="260">
        <v>19.100000000000001</v>
      </c>
    </row>
    <row r="15" spans="1:46" ht="13" x14ac:dyDescent="0.2">
      <c r="A15" s="243"/>
      <c r="AK15" s="1090" t="s">
        <v>152</v>
      </c>
      <c r="AL15" s="1091"/>
      <c r="AM15" s="1091"/>
      <c r="AN15" s="1092"/>
      <c r="AO15" s="258">
        <v>160920801</v>
      </c>
      <c r="AP15" s="258">
        <v>139458</v>
      </c>
      <c r="AQ15" s="259">
        <v>138113</v>
      </c>
      <c r="AR15" s="260">
        <v>1</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477</v>
      </c>
    </row>
    <row r="20" spans="1:46" ht="13" x14ac:dyDescent="0.2">
      <c r="A20" s="243"/>
      <c r="AK20" s="265"/>
      <c r="AL20" s="266"/>
      <c r="AM20" s="266"/>
      <c r="AN20" s="267"/>
      <c r="AO20" s="268" t="s">
        <v>478</v>
      </c>
      <c r="AP20" s="269" t="s">
        <v>479</v>
      </c>
      <c r="AQ20" s="270" t="s">
        <v>480</v>
      </c>
      <c r="AR20" s="271"/>
    </row>
    <row r="21" spans="1:46" s="244" customFormat="1" ht="13" x14ac:dyDescent="0.2">
      <c r="A21" s="272"/>
      <c r="AK21" s="1096" t="s">
        <v>481</v>
      </c>
      <c r="AL21" s="1097"/>
      <c r="AM21" s="1097"/>
      <c r="AN21" s="1098"/>
      <c r="AO21" s="273">
        <v>1574.57</v>
      </c>
      <c r="AP21" s="274">
        <v>1591.94</v>
      </c>
      <c r="AQ21" s="275">
        <v>-17.37</v>
      </c>
      <c r="AS21" s="276"/>
      <c r="AT21" s="272"/>
    </row>
    <row r="22" spans="1:46" s="244" customFormat="1" ht="13" x14ac:dyDescent="0.2">
      <c r="A22" s="272"/>
      <c r="AK22" s="1096" t="s">
        <v>482</v>
      </c>
      <c r="AL22" s="1097"/>
      <c r="AM22" s="1097"/>
      <c r="AN22" s="1098"/>
      <c r="AO22" s="277">
        <v>99.4</v>
      </c>
      <c r="AP22" s="278">
        <v>98.7</v>
      </c>
      <c r="AQ22" s="279">
        <v>0.7</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483</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484</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485</v>
      </c>
      <c r="AL29" s="244"/>
      <c r="AM29" s="244"/>
      <c r="AN29" s="244"/>
      <c r="AS29" s="286"/>
    </row>
    <row r="30" spans="1:46" ht="13.5" customHeight="1" x14ac:dyDescent="0.2">
      <c r="A30" s="243"/>
      <c r="AK30" s="246"/>
      <c r="AL30" s="247"/>
      <c r="AM30" s="247"/>
      <c r="AN30" s="248"/>
      <c r="AO30" s="1100" t="s">
        <v>465</v>
      </c>
      <c r="AP30" s="249"/>
      <c r="AQ30" s="250" t="s">
        <v>466</v>
      </c>
      <c r="AR30" s="251"/>
    </row>
    <row r="31" spans="1:46" ht="13" x14ac:dyDescent="0.2">
      <c r="A31" s="243"/>
      <c r="AK31" s="252"/>
      <c r="AL31" s="253"/>
      <c r="AM31" s="253"/>
      <c r="AN31" s="254"/>
      <c r="AO31" s="1101"/>
      <c r="AP31" s="255" t="s">
        <v>467</v>
      </c>
      <c r="AQ31" s="256" t="s">
        <v>468</v>
      </c>
      <c r="AR31" s="257" t="s">
        <v>469</v>
      </c>
    </row>
    <row r="32" spans="1:46" ht="27" customHeight="1" x14ac:dyDescent="0.2">
      <c r="A32" s="243"/>
      <c r="AK32" s="1087" t="s">
        <v>486</v>
      </c>
      <c r="AL32" s="1088"/>
      <c r="AM32" s="1088"/>
      <c r="AN32" s="1089"/>
      <c r="AO32" s="258">
        <v>90120081</v>
      </c>
      <c r="AP32" s="258">
        <v>78100</v>
      </c>
      <c r="AQ32" s="259">
        <v>69853</v>
      </c>
      <c r="AR32" s="260">
        <v>11.8</v>
      </c>
    </row>
    <row r="33" spans="1:2046 2052:4096 4102:5116 5122:7166 7172:9216 9222:10236 10242:12286 12292:14336 14342:15356 15362:16384" ht="13.5" customHeight="1" x14ac:dyDescent="0.2">
      <c r="A33" s="243"/>
      <c r="AK33" s="1087" t="s">
        <v>487</v>
      </c>
      <c r="AL33" s="1088"/>
      <c r="AM33" s="1088"/>
      <c r="AN33" s="1089"/>
      <c r="AO33" s="258" t="s">
        <v>473</v>
      </c>
      <c r="AP33" s="258" t="s">
        <v>473</v>
      </c>
      <c r="AQ33" s="259">
        <v>30</v>
      </c>
      <c r="AR33" s="260" t="s">
        <v>473</v>
      </c>
    </row>
    <row r="34" spans="1:2046 2052:4096 4102:5116 5122:7166 7172:9216 9222:10236 10242:12286 12292:14336 14342:15356 15362:16384" ht="27" customHeight="1" x14ac:dyDescent="0.2">
      <c r="A34" s="243"/>
      <c r="AK34" s="1087" t="s">
        <v>488</v>
      </c>
      <c r="AL34" s="1088"/>
      <c r="AM34" s="1088"/>
      <c r="AN34" s="1089"/>
      <c r="AO34" s="258">
        <v>2233667</v>
      </c>
      <c r="AP34" s="258">
        <v>1936</v>
      </c>
      <c r="AQ34" s="259">
        <v>5819</v>
      </c>
      <c r="AR34" s="260">
        <v>-66.7</v>
      </c>
    </row>
    <row r="35" spans="1:2046 2052:4096 4102:5116 5122:7166 7172:9216 9222:10236 10242:12286 12292:14336 14342:15356 15362:16384" ht="27" customHeight="1" x14ac:dyDescent="0.2">
      <c r="A35" s="243"/>
      <c r="AK35" s="1087" t="s">
        <v>489</v>
      </c>
      <c r="AL35" s="1088"/>
      <c r="AM35" s="1088"/>
      <c r="AN35" s="1089"/>
      <c r="AO35" s="258">
        <v>8216088</v>
      </c>
      <c r="AP35" s="258">
        <v>7120</v>
      </c>
      <c r="AQ35" s="259">
        <v>1779</v>
      </c>
      <c r="AR35" s="260">
        <v>300.2</v>
      </c>
    </row>
    <row r="36" spans="1:2046 2052:4096 4102:5116 5122:7166 7172:9216 9222:10236 10242:12286 12292:14336 14342:15356 15362:16384" ht="27" customHeight="1" x14ac:dyDescent="0.2">
      <c r="A36" s="243"/>
      <c r="AK36" s="1087" t="s">
        <v>490</v>
      </c>
      <c r="AL36" s="1088"/>
      <c r="AM36" s="1088"/>
      <c r="AN36" s="1089"/>
      <c r="AO36" s="258" t="s">
        <v>473</v>
      </c>
      <c r="AP36" s="258" t="s">
        <v>473</v>
      </c>
      <c r="AQ36" s="259">
        <v>159</v>
      </c>
      <c r="AR36" s="260" t="s">
        <v>473</v>
      </c>
    </row>
    <row r="37" spans="1:2046 2052:4096 4102:5116 5122:7166 7172:9216 9222:10236 10242:12286 12292:14336 14342:15356 15362:16384" ht="13.5" customHeight="1" x14ac:dyDescent="0.2">
      <c r="A37" s="243"/>
      <c r="AK37" s="1087" t="s">
        <v>491</v>
      </c>
      <c r="AL37" s="1088"/>
      <c r="AM37" s="1088"/>
      <c r="AN37" s="1089"/>
      <c r="AO37" s="258">
        <v>364809</v>
      </c>
      <c r="AP37" s="258">
        <v>316</v>
      </c>
      <c r="AQ37" s="259">
        <v>420</v>
      </c>
      <c r="AR37" s="260">
        <v>-24.8</v>
      </c>
    </row>
    <row r="38" spans="1:2046 2052:4096 4102:5116 5122:7166 7172:9216 9222:10236 10242:12286 12292:14336 14342:15356 15362:16384" ht="27" customHeight="1" x14ac:dyDescent="0.2">
      <c r="A38" s="243"/>
      <c r="AK38" s="1084" t="s">
        <v>492</v>
      </c>
      <c r="AL38" s="1085"/>
      <c r="AM38" s="1085"/>
      <c r="AN38" s="1086"/>
      <c r="AO38" s="287">
        <v>2511</v>
      </c>
      <c r="AP38" s="287">
        <v>2</v>
      </c>
      <c r="AQ38" s="288">
        <v>1</v>
      </c>
      <c r="AR38" s="279">
        <v>100</v>
      </c>
      <c r="AS38" s="286"/>
    </row>
    <row r="39" spans="1:2046 2052:4096 4102:5116 5122:7166 7172:9216 9222:10236 10242:12286 12292:14336 14342:15356 15362:16384" ht="13" x14ac:dyDescent="0.2">
      <c r="A39" s="243"/>
      <c r="AK39" s="1084" t="s">
        <v>493</v>
      </c>
      <c r="AL39" s="1085"/>
      <c r="AM39" s="1085"/>
      <c r="AN39" s="1086"/>
      <c r="AO39" s="258">
        <v>-3076167</v>
      </c>
      <c r="AP39" s="258">
        <v>-2666</v>
      </c>
      <c r="AQ39" s="259">
        <v>-2278</v>
      </c>
      <c r="AR39" s="260">
        <v>17</v>
      </c>
      <c r="AS39" s="286"/>
    </row>
    <row r="40" spans="1:2046 2052:4096 4102:5116 5122:7166 7172:9216 9222:10236 10242:12286 12292:14336 14342:15356 15362:16384" ht="27" customHeight="1" x14ac:dyDescent="0.2">
      <c r="A40" s="243"/>
      <c r="AK40" s="1087" t="s">
        <v>494</v>
      </c>
      <c r="AL40" s="1088"/>
      <c r="AM40" s="1088"/>
      <c r="AN40" s="1089"/>
      <c r="AO40" s="258">
        <v>-54464705</v>
      </c>
      <c r="AP40" s="258">
        <v>-47201</v>
      </c>
      <c r="AQ40" s="259">
        <v>-42797</v>
      </c>
      <c r="AR40" s="260">
        <v>10.3</v>
      </c>
      <c r="AS40" s="286"/>
    </row>
    <row r="41" spans="1:2046 2052:4096 4102:5116 5122:7166 7172:9216 9222:10236 10242:12286 12292:14336 14342:15356 15362:16384" ht="13" x14ac:dyDescent="0.2">
      <c r="A41" s="243"/>
      <c r="AK41" s="1090" t="s">
        <v>495</v>
      </c>
      <c r="AL41" s="1091"/>
      <c r="AM41" s="1091"/>
      <c r="AN41" s="1092"/>
      <c r="AO41" s="258">
        <v>43396284</v>
      </c>
      <c r="AP41" s="258">
        <v>37608</v>
      </c>
      <c r="AQ41" s="259">
        <v>32987</v>
      </c>
      <c r="AR41" s="260">
        <v>14</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496</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497</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465</v>
      </c>
      <c r="AN49" s="1081" t="s">
        <v>498</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499</v>
      </c>
      <c r="AO50" s="300" t="s">
        <v>500</v>
      </c>
      <c r="AP50" s="301" t="s">
        <v>501</v>
      </c>
      <c r="AQ50" s="302" t="s">
        <v>502</v>
      </c>
      <c r="AR50" s="303" t="s">
        <v>503</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504</v>
      </c>
      <c r="AL51" s="296"/>
      <c r="AM51" s="304">
        <v>202013610</v>
      </c>
      <c r="AN51" s="305">
        <v>165422</v>
      </c>
      <c r="AO51" s="306">
        <v>0.4</v>
      </c>
      <c r="AP51" s="307">
        <v>122371</v>
      </c>
      <c r="AQ51" s="308">
        <v>9.6999999999999993</v>
      </c>
      <c r="AR51" s="309">
        <v>-9.3000000000000007</v>
      </c>
    </row>
    <row r="52" spans="1:16384" ht="13" x14ac:dyDescent="0.2">
      <c r="A52" s="243"/>
      <c r="AK52" s="310"/>
      <c r="AL52" s="311" t="s">
        <v>505</v>
      </c>
      <c r="AM52" s="312">
        <v>30528864</v>
      </c>
      <c r="AN52" s="313">
        <v>24999</v>
      </c>
      <c r="AO52" s="314">
        <v>5.9</v>
      </c>
      <c r="AP52" s="315">
        <v>28038</v>
      </c>
      <c r="AQ52" s="316">
        <v>6.8</v>
      </c>
      <c r="AR52" s="317">
        <v>-0.9</v>
      </c>
    </row>
    <row r="53" spans="1:16384" ht="13" x14ac:dyDescent="0.2">
      <c r="A53" s="243"/>
      <c r="AK53" s="295" t="s">
        <v>506</v>
      </c>
      <c r="AL53" s="296"/>
      <c r="AM53" s="304">
        <v>165704566</v>
      </c>
      <c r="AN53" s="305">
        <v>137346</v>
      </c>
      <c r="AO53" s="306">
        <v>-17</v>
      </c>
      <c r="AP53" s="307">
        <v>125393</v>
      </c>
      <c r="AQ53" s="308">
        <v>2.5</v>
      </c>
      <c r="AR53" s="309">
        <v>-19.5</v>
      </c>
    </row>
    <row r="54" spans="1:16384" ht="13" x14ac:dyDescent="0.2">
      <c r="A54" s="243"/>
      <c r="AK54" s="310"/>
      <c r="AL54" s="311" t="s">
        <v>505</v>
      </c>
      <c r="AM54" s="312">
        <v>26849977</v>
      </c>
      <c r="AN54" s="313">
        <v>22255</v>
      </c>
      <c r="AO54" s="314">
        <v>-11</v>
      </c>
      <c r="AP54" s="315">
        <v>28054</v>
      </c>
      <c r="AQ54" s="316">
        <v>0.1</v>
      </c>
      <c r="AR54" s="317">
        <v>-11.1</v>
      </c>
    </row>
    <row r="55" spans="1:16384" ht="13" x14ac:dyDescent="0.2">
      <c r="A55" s="243"/>
      <c r="AK55" s="295" t="s">
        <v>507</v>
      </c>
      <c r="AL55" s="296"/>
      <c r="AM55" s="304">
        <v>117007046</v>
      </c>
      <c r="AN55" s="305">
        <v>98353</v>
      </c>
      <c r="AO55" s="306">
        <v>-28.4</v>
      </c>
      <c r="AP55" s="307">
        <v>115991</v>
      </c>
      <c r="AQ55" s="308">
        <v>-7.5</v>
      </c>
      <c r="AR55" s="309">
        <v>-20.9</v>
      </c>
    </row>
    <row r="56" spans="1:16384" ht="13" x14ac:dyDescent="0.2">
      <c r="A56" s="243"/>
      <c r="AK56" s="310"/>
      <c r="AL56" s="311" t="s">
        <v>505</v>
      </c>
      <c r="AM56" s="312">
        <v>24235669</v>
      </c>
      <c r="AN56" s="313">
        <v>20372</v>
      </c>
      <c r="AO56" s="314">
        <v>-8.5</v>
      </c>
      <c r="AP56" s="315">
        <v>28546</v>
      </c>
      <c r="AQ56" s="316">
        <v>1.8</v>
      </c>
      <c r="AR56" s="317">
        <v>-10.3</v>
      </c>
    </row>
    <row r="57" spans="1:16384" ht="13" x14ac:dyDescent="0.2">
      <c r="A57" s="243"/>
      <c r="AK57" s="295" t="s">
        <v>508</v>
      </c>
      <c r="AL57" s="296"/>
      <c r="AM57" s="304">
        <v>104931632</v>
      </c>
      <c r="AN57" s="305">
        <v>89505</v>
      </c>
      <c r="AO57" s="306">
        <v>-9</v>
      </c>
      <c r="AP57" s="307">
        <v>118517</v>
      </c>
      <c r="AQ57" s="308">
        <v>2.2000000000000002</v>
      </c>
      <c r="AR57" s="309">
        <v>-11.2</v>
      </c>
    </row>
    <row r="58" spans="1:16384" ht="13" x14ac:dyDescent="0.2">
      <c r="A58" s="243"/>
      <c r="AK58" s="310"/>
      <c r="AL58" s="311" t="s">
        <v>505</v>
      </c>
      <c r="AM58" s="312">
        <v>23226438</v>
      </c>
      <c r="AN58" s="313">
        <v>19812</v>
      </c>
      <c r="AO58" s="314">
        <v>-2.7</v>
      </c>
      <c r="AP58" s="315">
        <v>30926</v>
      </c>
      <c r="AQ58" s="316">
        <v>8.3000000000000007</v>
      </c>
      <c r="AR58" s="317">
        <v>-11</v>
      </c>
    </row>
    <row r="59" spans="1:16384" ht="13" x14ac:dyDescent="0.2">
      <c r="A59" s="243"/>
      <c r="AK59" s="295" t="s">
        <v>509</v>
      </c>
      <c r="AL59" s="296"/>
      <c r="AM59" s="304">
        <v>113475228</v>
      </c>
      <c r="AN59" s="305">
        <v>98341</v>
      </c>
      <c r="AO59" s="306">
        <v>9.9</v>
      </c>
      <c r="AP59" s="307">
        <v>117465</v>
      </c>
      <c r="AQ59" s="308">
        <v>-0.9</v>
      </c>
      <c r="AR59" s="309">
        <v>10.8</v>
      </c>
    </row>
    <row r="60" spans="1:16384" ht="13" x14ac:dyDescent="0.2">
      <c r="A60" s="243"/>
      <c r="AK60" s="310"/>
      <c r="AL60" s="311" t="s">
        <v>505</v>
      </c>
      <c r="AM60" s="312">
        <v>25636258</v>
      </c>
      <c r="AN60" s="313">
        <v>22217</v>
      </c>
      <c r="AO60" s="314">
        <v>12.1</v>
      </c>
      <c r="AP60" s="315">
        <v>29995</v>
      </c>
      <c r="AQ60" s="316">
        <v>-3</v>
      </c>
      <c r="AR60" s="317">
        <v>15.1</v>
      </c>
    </row>
    <row r="61" spans="1:16384" ht="13" x14ac:dyDescent="0.2">
      <c r="A61" s="243"/>
      <c r="AK61" s="295" t="s">
        <v>510</v>
      </c>
      <c r="AL61" s="318"/>
      <c r="AM61" s="304">
        <v>140626416</v>
      </c>
      <c r="AN61" s="305">
        <v>117793</v>
      </c>
      <c r="AO61" s="306">
        <v>-8.8000000000000007</v>
      </c>
      <c r="AP61" s="307">
        <v>119947</v>
      </c>
      <c r="AQ61" s="319">
        <v>1.2</v>
      </c>
      <c r="AR61" s="309">
        <v>-10</v>
      </c>
    </row>
    <row r="62" spans="1:16384" ht="13" x14ac:dyDescent="0.2">
      <c r="A62" s="243"/>
      <c r="AK62" s="310"/>
      <c r="AL62" s="311" t="s">
        <v>505</v>
      </c>
      <c r="AM62" s="312">
        <v>26095441</v>
      </c>
      <c r="AN62" s="313">
        <v>21931</v>
      </c>
      <c r="AO62" s="314">
        <v>-0.8</v>
      </c>
      <c r="AP62" s="315">
        <v>29112</v>
      </c>
      <c r="AQ62" s="316">
        <v>2.8</v>
      </c>
      <c r="AR62" s="317">
        <v>-3.6</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apKeEZZGNpKlSpmg/uENYZmKnnBmud+kV5XbTsvwHyAYxb8Ypk3KzEGfF2C/dHnuYHht+O0if5wePLBOz2L1Zw==" saltValue="ewx4ED0sLcIa+e0eady8c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83pf8+LmEc25/h7q/FBFTbEnfk65N0h70jXoBng9tfEUpZFo9fuPU0wD4ZS0xbEHh+9xsAz2JqNVPNUccrH8mQ==" saltValue="jgVDgPxFN2FMGSMMSQGP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Thy3sfTJUa7hZHPgvWARa04gfQfDuE1GsCWA3Q6vC9Ke9vBjZ1jzS0+c8NJglYPqL05u2jcjFgAFqPz1P/28Eg==" saltValue="lRyk76sdOb++8n3eHGCu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511</v>
      </c>
      <c r="G46" s="323" t="s">
        <v>512</v>
      </c>
      <c r="H46" s="323" t="s">
        <v>513</v>
      </c>
      <c r="I46" s="323" t="s">
        <v>514</v>
      </c>
      <c r="J46" s="324" t="s">
        <v>515</v>
      </c>
    </row>
    <row r="47" spans="2:10" ht="57.75" customHeight="1" x14ac:dyDescent="0.2">
      <c r="B47" s="7"/>
      <c r="C47" s="1102" t="s">
        <v>4</v>
      </c>
      <c r="D47" s="1102"/>
      <c r="E47" s="1103"/>
      <c r="F47" s="325">
        <v>4.49</v>
      </c>
      <c r="G47" s="326">
        <v>8.5399999999999991</v>
      </c>
      <c r="H47" s="326">
        <v>7.6</v>
      </c>
      <c r="I47" s="326">
        <v>7.94</v>
      </c>
      <c r="J47" s="327">
        <v>7.86</v>
      </c>
    </row>
    <row r="48" spans="2:10" ht="57.75" customHeight="1" x14ac:dyDescent="0.2">
      <c r="B48" s="8"/>
      <c r="C48" s="1104" t="s">
        <v>5</v>
      </c>
      <c r="D48" s="1104"/>
      <c r="E48" s="1105"/>
      <c r="F48" s="328">
        <v>6.24</v>
      </c>
      <c r="G48" s="329">
        <v>4.34</v>
      </c>
      <c r="H48" s="329">
        <v>5.0599999999999996</v>
      </c>
      <c r="I48" s="329">
        <v>4.9800000000000004</v>
      </c>
      <c r="J48" s="330">
        <v>3.08</v>
      </c>
    </row>
    <row r="49" spans="2:10" ht="57.75" customHeight="1" thickBot="1" x14ac:dyDescent="0.25">
      <c r="B49" s="9"/>
      <c r="C49" s="1106" t="s">
        <v>6</v>
      </c>
      <c r="D49" s="1106"/>
      <c r="E49" s="1107"/>
      <c r="F49" s="331">
        <v>2.78</v>
      </c>
      <c r="G49" s="332">
        <v>3.71</v>
      </c>
      <c r="H49" s="332">
        <v>0.45</v>
      </c>
      <c r="I49" s="332">
        <v>0.76</v>
      </c>
      <c r="J49" s="333" t="s">
        <v>516</v>
      </c>
    </row>
    <row r="50" spans="2:10" ht="13.5" customHeight="1" x14ac:dyDescent="0.2"/>
  </sheetData>
  <sheetProtection algorithmName="SHA-512" hashValue="tFlqZTDHx69ZY/z8yXIgfgX+OaI9MpUl6i+IlxHjRtIX+2IiIuHjcksgL4oBgrTFeWNGm74aZfI8TYgNMvsOyA==" saltValue="tpXF2XuUDRm8CxRY7dA0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E38797-0689-4DA8-BEB2-CB87D4B17293}">
  <ds:schemaRefs>
    <ds:schemaRef ds:uri="fd32c9f7-8932-4d07-b49b-91c8a1e26893"/>
    <ds:schemaRef ds:uri="http://purl.org/dc/dcmitype/"/>
    <ds:schemaRef ds:uri="http://schemas.openxmlformats.org/package/2006/metadata/core-properties"/>
    <ds:schemaRef ds:uri="http://schemas.microsoft.com/office/infopath/2007/PartnerControls"/>
    <ds:schemaRef ds:uri="http://purl.org/dc/elements/1.1/"/>
    <ds:schemaRef ds:uri="http://schemas.microsoft.com/office/2006/metadata/properties"/>
    <ds:schemaRef ds:uri="http://purl.org/dc/terms/"/>
    <ds:schemaRef ds:uri="http://schemas.microsoft.com/office/2006/documentManagement/types"/>
    <ds:schemaRef ds:uri="a4e28f63-7028-4a93-8047-9653a98e0e88"/>
    <ds:schemaRef ds:uri="http://www.w3.org/XML/1998/namespace"/>
  </ds:schemaRefs>
</ds:datastoreItem>
</file>

<file path=customXml/itemProps2.xml><?xml version="1.0" encoding="utf-8"?>
<ds:datastoreItem xmlns:ds="http://schemas.openxmlformats.org/officeDocument/2006/customXml" ds:itemID="{57B089A5-22FC-4F37-B222-A8BDA279D631}">
  <ds:schemaRefs>
    <ds:schemaRef ds:uri="http://schemas.microsoft.com/sharepoint/v3/contenttype/forms"/>
  </ds:schemaRefs>
</ds:datastoreItem>
</file>

<file path=customXml/itemProps3.xml><?xml version="1.0" encoding="utf-8"?>
<ds:datastoreItem xmlns:ds="http://schemas.openxmlformats.org/officeDocument/2006/customXml" ds:itemID="{73E16D59-74FF-4640-AFC8-5DCFAB662A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2026-03-10T02:10:09Z</cp:lastPrinted>
  <dcterms:created xsi:type="dcterms:W3CDTF">2026-02-19T23:57:05Z</dcterms:created>
  <dcterms:modified xsi:type="dcterms:W3CDTF">2026-03-12T09:20:51Z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