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萬歳愛斗(BANZAIAito)\Downloads\財政状況資料集確認\④三重県\"/>
    </mc:Choice>
  </mc:AlternateContent>
  <xr:revisionPtr revIDLastSave="0" documentId="13_ncr:1_{AD1C8849-B8D3-4D82-A356-2F0A830FB066}" xr6:coauthVersionLast="47" xr6:coauthVersionMax="47" xr10:uidLastSave="{00000000-0000-0000-0000-000000000000}"/>
  <bookViews>
    <workbookView xWindow="-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AU63" i="12"/>
  <c r="AP63" i="12"/>
  <c r="DV102" i="12"/>
  <c r="DQ102" i="12"/>
  <c r="DL102" i="12"/>
  <c r="DG102" i="12"/>
  <c r="DB102" i="12"/>
  <c r="CW102" i="12"/>
  <c r="CR102" i="12"/>
  <c r="AA28" i="12" l="1"/>
  <c r="AA13" i="12"/>
  <c r="AP23" i="12"/>
  <c r="AA9" i="12"/>
  <c r="AA10" i="12"/>
  <c r="AA11" i="12"/>
  <c r="AA12" i="12"/>
  <c r="AA14" i="12"/>
  <c r="AA15" i="12"/>
  <c r="AA8" i="12"/>
  <c r="AA7" i="12"/>
  <c r="BG33" i="10" l="1"/>
  <c r="BG32"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U33" i="10"/>
  <c r="C33" i="10"/>
  <c r="BW32" i="10"/>
  <c r="BW33" i="10" s="1"/>
  <c r="CO32" i="10" s="1"/>
  <c r="CO33" i="10" s="1"/>
  <c r="CO34" i="10" s="1"/>
  <c r="CO35" i="10" s="1"/>
  <c r="CO36" i="10" s="1"/>
  <c r="CO37" i="10" s="1"/>
  <c r="CO38" i="10" s="1"/>
  <c r="CO39" i="10" s="1"/>
  <c r="CO40" i="10" s="1"/>
  <c r="CO41" i="10" s="1"/>
  <c r="C32" i="10"/>
  <c r="C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l="1"/>
  <c r="C37" i="10" l="1"/>
  <c r="C38" i="10" l="1"/>
  <c r="C39" i="10" l="1"/>
  <c r="C40" i="10" l="1"/>
  <c r="U32" i="10"/>
  <c r="AM32" i="10" l="1"/>
  <c r="AM33" i="10" s="1"/>
  <c r="AM34" i="10" s="1"/>
  <c r="AM35" i="10" s="1"/>
  <c r="BE32" i="10" l="1"/>
  <c r="BE33" i="10" s="1"/>
</calcChain>
</file>

<file path=xl/sharedStrings.xml><?xml version="1.0" encoding="utf-8"?>
<sst xmlns="http://schemas.openxmlformats.org/spreadsheetml/2006/main" count="999" uniqueCount="573">
  <si>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</si>
  <si>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</si>
  <si>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</si>
  <si>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</si>
  <si>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</si>
  <si>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</si>
  <si>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</si>
  <si>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</si>
  <si>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</si>
  <si>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</si>
  <si>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</si>
  <si>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</si>
  <si>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</si>
  <si>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</si>
  <si>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</si>
  <si>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</si>
  <si>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</si>
  <si>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</si>
  <si>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</si>
  <si>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</si>
  <si>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</si>
  <si>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</si>
  <si>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</si>
  <si>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</si>
  <si>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</si>
  <si>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</si>
  <si>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</si>
  <si>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</si>
  <si>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</si>
  <si>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</si>
  <si>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</si>
  <si>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</si>
  <si>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</si>
  <si>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</si>
  <si>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</si>
  <si>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</si>
  <si>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</si>
  <si>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</si>
  <si>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</si>
  <si>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</si>
  <si>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</si>
  <si>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</si>
  <si>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</si>
  <si>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</si>
  <si>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</si>
  <si>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</si>
  <si>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</si>
  <si>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</si>
  <si>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</si>
  <si>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</si>
  <si>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</si>
  <si>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</si>
  <si>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</si>
  <si>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</si>
  <si>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</si>
  <si>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</si>
  <si>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</si>
  <si>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</si>
  <si>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</si>
  <si>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</si>
  <si>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</si>
  <si>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</si>
  <si>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</si>
  <si>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</si>
  <si>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</si>
  <si>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</si>
  <si>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</si>
  <si>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</si>
  <si>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</si>
  <si>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</si>
  <si>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</si>
  <si>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</si>
  <si>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</si>
  <si>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</si>
  <si>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</si>
  <si>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</si>
  <si>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</si>
  <si>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</si>
  <si>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</si>
  <si>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</si>
  <si>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三重県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</si>
  <si>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</si>
  <si>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</si>
  <si>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</si>
  <si>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</si>
  <si>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</si>
  <si>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</si>
  <si>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</si>
  <si>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</si>
  <si>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</si>
  <si>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</si>
  <si>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</si>
  <si>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</si>
  <si>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</si>
  <si>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</si>
  <si>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</si>
  <si>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</si>
  <si>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</si>
  <si>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</si>
  <si>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</si>
  <si>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</si>
  <si>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</si>
  <si>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</si>
  <si>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</si>
  <si>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</si>
  <si>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</si>
  <si>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</si>
  <si>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</si>
  <si>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</si>
  <si>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</si>
  <si>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</si>
  <si>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</si>
  <si>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</si>
  <si>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</si>
  <si>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</si>
  <si>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</si>
  <si>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</si>
  <si>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</si>
  <si>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</si>
  <si>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</si>
  <si>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</si>
  <si>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</si>
  <si>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</si>
  <si>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</si>
  <si>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</si>
  <si>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</si>
  <si>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</si>
  <si>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</si>
  <si>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</si>
  <si>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</si>
  <si>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</si>
  <si>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</si>
  <si>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</si>
  <si>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</si>
  <si>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</si>
  <si>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</si>
  <si>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</si>
  <si>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</si>
  <si>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</si>
  <si>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</si>
  <si>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</si>
  <si>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</si>
  <si>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</si>
  <si>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</si>
  <si>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</si>
  <si>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</si>
  <si>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</si>
  <si>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</si>
  <si>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</si>
  <si>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</si>
  <si>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</si>
  <si>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</si>
  <si>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</si>
  <si>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</si>
  <si>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</si>
  <si>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</si>
  <si>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</si>
  <si>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</si>
  <si>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</si>
  <si>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</si>
  <si>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</si>
  <si>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</si>
  <si>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</si>
  <si>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</si>
  <si>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</si>
  <si>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</si>
  <si>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</si>
  <si>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</si>
  <si>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</si>
  <si>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</si>
  <si>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</si>
  <si>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</si>
  <si>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</si>
  <si>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</si>
  <si>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</si>
  <si>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</si>
  <si>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</si>
  <si>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</si>
  <si>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</si>
  <si>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</si>
  <si>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</si>
  <si>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</si>
  <si>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三重県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</si>
  <si>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</si>
  <si>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</si>
  <si>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</si>
  <si>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</si>
  <si>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</si>
  <si>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</si>
  <si>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</si>
  <si>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</si>
  <si>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</si>
  <si>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</si>
  <si>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</si>
  <si>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</si>
  <si>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</si>
  <si>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</si>
  <si>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</si>
  <si>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</si>
  <si>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</si>
  <si>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</si>
  <si>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</si>
  <si>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</si>
  <si>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</si>
  <si>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</si>
  <si>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</si>
  <si>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</si>
  <si>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</si>
  <si>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</si>
  <si>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</si>
  <si>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</si>
  <si>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</si>
  <si>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</si>
  <si>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</si>
  <si>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</si>
  <si>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</si>
  <si>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</si>
  <si>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</si>
  <si>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</si>
  <si>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</si>
  <si>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</si>
  <si>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</si>
  <si>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</si>
  <si>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</si>
  <si>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</si>
  <si>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</si>
  <si>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</si>
  <si>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</si>
  <si>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</si>
  <si>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</si>
  <si>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</si>
  <si>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</si>
  <si>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</si>
  <si>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</si>
  <si>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</si>
  <si>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</si>
  <si>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</si>
  <si>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</si>
  <si>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</si>
  <si>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</si>
  <si>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</si>
  <si>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</si>
  <si>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</si>
  <si>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</si>
  <si>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</si>
  <si>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</si>
  <si>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</si>
  <si>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</si>
  <si>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</si>
  <si>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</si>
  <si>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</si>
  <si>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</si>
  <si>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</si>
  <si>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</si>
  <si>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</si>
  <si>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</si>
  <si>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</si>
  <si>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</si>
  <si>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</si>
  <si>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</si>
  <si>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</si>
  <si>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</si>
  <si>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</si>
  <si>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</si>
  <si>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</si>
  <si>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</si>
  <si>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</si>
  <si>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</si>
  <si>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</si>
  <si>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</si>
  <si>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</si>
  <si>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</si>
  <si>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</si>
  <si>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</si>
  <si>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</si>
  <si>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</si>
  <si>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</si>
  <si>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</si>
  <si>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</si>
  <si>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</si>
  <si>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</si>
  <si>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</si>
  <si>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</si>
  <si>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</si>
  <si>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</si>
  <si>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</si>
  <si>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</si>
  <si>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</si>
  <si>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</si>
  <si>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</si>
  <si>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</si>
  <si>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</si>
  <si>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</si>
  <si>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</si>
  <si>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</si>
  <si>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</si>
  <si>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</si>
  <si>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</si>
  <si>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</si>
  <si>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</si>
  <si>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</si>
  <si>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</si>
  <si>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</si>
  <si>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</si>
  <si>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</si>
  <si>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</si>
  <si>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</si>
  <si>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</si>
  <si>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</si>
  <si>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</si>
  <si>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</si>
  <si>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</si>
  <si>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</si>
  <si>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</si>
  <si>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</si>
  <si>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</si>
  <si>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</si>
  <si>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</si>
  <si>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</si>
  <si>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</si>
  <si>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</si>
  <si>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</si>
  <si>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</si>
  <si>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</si>
  <si>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</si>
  <si>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</si>
  <si>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</si>
  <si>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</si>
  <si>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</si>
  <si>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</si>
  <si>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</si>
  <si>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</si>
  <si>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</si>
  <si>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</si>
  <si>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三重県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</si>
  <si>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</si>
  <si>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</si>
  <si>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</si>
  <si>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</si>
  <si>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</si>
  <si>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</si>
  <si>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</si>
  <si>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</si>
  <si>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</si>
  <si>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</si>
  <si>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</si>
  <si>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</si>
  <si>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</si>
  <si>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</si>
  <si>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</si>
  <si>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</si>
  <si>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</si>
  <si>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</si>
  <si>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</si>
  <si>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</si>
  <si>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県債管理特別会計</t>
    <phoneticPr fontId="3"/>
  </si>
  <si>
    <t>総合医療センター資金貸付特別会計</t>
    <phoneticPr fontId="3"/>
  </si>
  <si>
    <t>母子及び父子並びに寡婦福祉資金貸付事業特別会計</t>
    <phoneticPr fontId="3"/>
  </si>
  <si>
    <t>子ども心身発達医療センター事業特別会計</t>
    <phoneticPr fontId="3"/>
  </si>
  <si>
    <t>就農施設等資金貸付事業等特別会計</t>
    <phoneticPr fontId="3"/>
  </si>
  <si>
    <t>林業改善資金貸付事業特別会計</t>
    <phoneticPr fontId="3"/>
  </si>
  <si>
    <t>沿岸漁業改善資金貸付事業特別会計</t>
    <phoneticPr fontId="3"/>
  </si>
  <si>
    <t>中小企業者等支援資金貸付事業等特別会計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</si>
  <si>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</si>
  <si>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</si>
  <si>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</si>
  <si>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</si>
  <si>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</si>
  <si>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</si>
  <si>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</si>
  <si>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</si>
  <si>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</si>
  <si>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</si>
  <si>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</si>
  <si>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</si>
  <si>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</si>
  <si>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</si>
  <si>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水道事業会計</t>
    <phoneticPr fontId="3"/>
  </si>
  <si>
    <t>法適用企業</t>
    <phoneticPr fontId="3"/>
  </si>
  <si>
    <t>工業用水道事業会計</t>
    <phoneticPr fontId="3"/>
  </si>
  <si>
    <t>病院事業会計</t>
    <phoneticPr fontId="3"/>
  </si>
  <si>
    <t>流域下水道事業会計</t>
    <phoneticPr fontId="3"/>
  </si>
  <si>
    <t>地方卸売市場事業特別会計</t>
    <phoneticPr fontId="3"/>
  </si>
  <si>
    <t>法非適用企業</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</si>
  <si>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</si>
  <si>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</si>
  <si>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</si>
  <si>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</si>
  <si>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</si>
  <si>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</si>
  <si>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</si>
  <si>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</si>
  <si>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</si>
  <si>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</si>
  <si>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</si>
  <si>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</si>
  <si>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</si>
  <si>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</si>
  <si>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</si>
  <si>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</si>
  <si>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</si>
  <si>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</si>
  <si>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</si>
  <si>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</si>
  <si>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</si>
  <si>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</si>
  <si>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</si>
  <si>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</si>
  <si>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</si>
  <si>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</si>
  <si>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</si>
  <si>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</si>
  <si>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</si>
  <si>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</si>
  <si>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</si>
  <si>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</si>
  <si>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</si>
  <si>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</si>
  <si>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</si>
  <si>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</si>
  <si>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</si>
  <si>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</si>
  <si>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</si>
  <si>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</si>
  <si>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</si>
  <si>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</si>
  <si>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</si>
  <si>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</si>
  <si>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</si>
  <si>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</si>
  <si>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</si>
  <si>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</si>
  <si>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</si>
  <si>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</si>
  <si>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</si>
  <si>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</si>
  <si>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</si>
  <si>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</si>
  <si>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</si>
  <si>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</si>
  <si>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</si>
  <si>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</si>
  <si>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</si>
  <si>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</si>
  <si>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</si>
  <si>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</si>
  <si>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</si>
  <si>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</si>
  <si>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</si>
  <si>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</si>
  <si>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</si>
  <si>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</si>
  <si>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</si>
  <si>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</si>
  <si>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</si>
  <si>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</si>
  <si>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</si>
  <si>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</si>
  <si>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</si>
  <si>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</si>
  <si>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</si>
  <si>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</si>
  <si>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</si>
  <si>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</si>
  <si>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</si>
  <si>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</si>
  <si>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</si>
  <si>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</si>
  <si>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</si>
  <si>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</si>
  <si>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</si>
  <si>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</si>
  <si>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</si>
  <si>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</si>
  <si>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</si>
  <si>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</si>
  <si>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</si>
  <si>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</si>
  <si>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</si>
  <si>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</si>
  <si>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</si>
  <si>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</si>
  <si>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</si>
  <si>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</si>
  <si>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</si>
  <si>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</si>
  <si>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</si>
  <si>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</si>
  <si>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</si>
  <si>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</si>
  <si>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</si>
  <si>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</si>
  <si>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</si>
  <si>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</si>
  <si>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</si>
  <si>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</si>
  <si>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</si>
  <si>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</si>
  <si>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</si>
  <si>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</si>
  <si>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</si>
  <si>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</si>
  <si>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</si>
  <si>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</si>
  <si>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</si>
  <si>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</si>
  <si>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</si>
  <si>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</si>
  <si>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</si>
  <si>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</si>
  <si>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</si>
  <si>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</si>
  <si>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</si>
  <si>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</si>
  <si>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</si>
  <si>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</si>
  <si>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</si>
  <si>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0.07</t>
  </si>
  <si>
    <t>▲ 4.20</t>
  </si>
  <si>
    <t>一般会計</t>
  </si>
  <si>
    <t>水道事業会計</t>
  </si>
  <si>
    <t>工業用水道事業会計</t>
  </si>
  <si>
    <t>国民健康保険事業特別会計</t>
  </si>
  <si>
    <t>病院事業会計</t>
  </si>
  <si>
    <t>流域下水道事業会計</t>
  </si>
  <si>
    <t>地方卸売市場事業特別会計</t>
  </si>
  <si>
    <t>港湾整備事業特別会計</t>
  </si>
  <si>
    <t>その他会計（赤字）</t>
  </si>
  <si>
    <t>その他会計（黒字）</t>
  </si>
  <si>
    <t>（百万円）</t>
    <phoneticPr fontId="2"/>
  </si>
  <si>
    <t>R02</t>
    <phoneticPr fontId="2"/>
  </si>
  <si>
    <t>R03</t>
    <phoneticPr fontId="2"/>
  </si>
  <si>
    <t>R04</t>
    <phoneticPr fontId="2"/>
  </si>
  <si>
    <t>R05</t>
    <phoneticPr fontId="2"/>
  </si>
  <si>
    <t>R06</t>
    <phoneticPr fontId="2"/>
  </si>
  <si>
    <t>伊勢鉄道</t>
    <phoneticPr fontId="2"/>
  </si>
  <si>
    <t>伊勢湾海洋スポーツセンター</t>
  </si>
  <si>
    <t>三重県スポーツ協会</t>
  </si>
  <si>
    <t>三重県武道振興会</t>
  </si>
  <si>
    <t>三重県動物管理事務所</t>
  </si>
  <si>
    <t>三重県角膜・腎臓バンク協会</t>
  </si>
  <si>
    <t>三重県生活衛生営業指導センター</t>
  </si>
  <si>
    <t>三重県救急医療情報センター</t>
  </si>
  <si>
    <t>公立大学法人三重県立看護大学</t>
  </si>
  <si>
    <t>三重県立総合医療センター</t>
  </si>
  <si>
    <t>三重ボランティア基金</t>
  </si>
  <si>
    <t>三重こどもわかもの育成財団</t>
  </si>
  <si>
    <t>三重県国際交流財団</t>
  </si>
  <si>
    <t>三重県文化振興事業団</t>
  </si>
  <si>
    <t>三重県立美術館協力会</t>
  </si>
  <si>
    <t>国史跡斎宮跡保存協会</t>
  </si>
  <si>
    <t>三重県緑化推進協会</t>
  </si>
  <si>
    <t>みえ林業総合支援機構</t>
  </si>
  <si>
    <t>三重県松阪食肉公社</t>
  </si>
  <si>
    <t>三重県四日市畜産公社</t>
  </si>
  <si>
    <t>三重県畜産協会</t>
  </si>
  <si>
    <t>三重県農林水産支援センター</t>
  </si>
  <si>
    <t>三重県青果物価格安定基金協会</t>
  </si>
  <si>
    <t>三重県水産振興事業団</t>
  </si>
  <si>
    <t>三重データクラフト</t>
  </si>
  <si>
    <t>三重県産業支援センター</t>
  </si>
  <si>
    <t>三重県土地開発公社</t>
  </si>
  <si>
    <t>三重県下水道公社</t>
  </si>
  <si>
    <t>暴力追放三重県民センター</t>
  </si>
  <si>
    <t>四日市港管理組合（一般会計）</t>
    <rPh sb="0" eb="8">
      <t>ヨッカイチコウカンリクミアイ</t>
    </rPh>
    <rPh sb="9" eb="13">
      <t>イッパンカイケイ</t>
    </rPh>
    <phoneticPr fontId="2"/>
  </si>
  <si>
    <t>四日市港管理組合（特別会計）</t>
    <rPh sb="0" eb="8">
      <t>ヨッカイチコウカンリクミアイ</t>
    </rPh>
    <rPh sb="9" eb="13">
      <t>トクベツカイケイ</t>
    </rPh>
    <phoneticPr fontId="2"/>
  </si>
  <si>
    <t>-</t>
    <phoneticPr fontId="2"/>
  </si>
  <si>
    <t>公共施設等総合管理推進基金</t>
    <phoneticPr fontId="3"/>
  </si>
  <si>
    <t>公立学校情報機器整備基金</t>
    <rPh sb="0" eb="2">
      <t>コウリツ</t>
    </rPh>
    <rPh sb="2" eb="4">
      <t>ガッコウ</t>
    </rPh>
    <rPh sb="4" eb="6">
      <t>ジョウホウ</t>
    </rPh>
    <rPh sb="6" eb="8">
      <t>キキ</t>
    </rPh>
    <rPh sb="8" eb="10">
      <t>セイビ</t>
    </rPh>
    <rPh sb="10" eb="12">
      <t>キキン</t>
    </rPh>
    <phoneticPr fontId="3"/>
  </si>
  <si>
    <t>環境保全基金</t>
    <phoneticPr fontId="3"/>
  </si>
  <si>
    <t>高等学校等修学奨学基金</t>
    <phoneticPr fontId="3"/>
  </si>
  <si>
    <t>地域医療介護総合確保基金</t>
    <phoneticPr fontId="3"/>
  </si>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</sst>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9A92-4506-A918-2ACF780D85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67614</c:v>
                </c:pt>
                <c:pt idx="1">
                  <c:v>71602</c:v>
                </c:pt>
                <c:pt idx="2">
                  <c:v>69113</c:v>
                </c:pt>
                <c:pt idx="3">
                  <c:v>69981</c:v>
                </c:pt>
                <c:pt idx="4">
                  <c:v>73460</c:v>
                </c:pt>
              </c:numCache>
            </c:numRef>
          </c:val>
          <c:smooth val="0"/>
          <c:extLst>
            <c:ext xmlns:c16="http://schemas.microsoft.com/office/drawing/2014/chart" uri="{C3380CC4-5D6E-409C-BE32-E72D297353CC}">
              <c16:uniqueId val="{00000001-9A92-4506-A918-2ACF780D857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4.08</c:v>
                </c:pt>
                <c:pt idx="1">
                  <c:v>4.37</c:v>
                </c:pt>
                <c:pt idx="2">
                  <c:v>4.22</c:v>
                </c:pt>
                <c:pt idx="3">
                  <c:v>2.48</c:v>
                </c:pt>
                <c:pt idx="4">
                  <c:v>2.15</c:v>
                </c:pt>
              </c:numCache>
            </c:numRef>
          </c:val>
          <c:extLst>
            <c:ext xmlns:c16="http://schemas.microsoft.com/office/drawing/2014/chart" uri="{C3380CC4-5D6E-409C-BE32-E72D297353CC}">
              <c16:uniqueId val="{00000000-0D18-4154-BDF2-BB7D5D157B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c:v>
                </c:pt>
                <c:pt idx="1">
                  <c:v>8.27</c:v>
                </c:pt>
                <c:pt idx="2">
                  <c:v>11.96</c:v>
                </c:pt>
                <c:pt idx="3">
                  <c:v>11.39</c:v>
                </c:pt>
                <c:pt idx="4">
                  <c:v>12.93</c:v>
                </c:pt>
              </c:numCache>
            </c:numRef>
          </c:val>
          <c:extLst>
            <c:ext xmlns:c16="http://schemas.microsoft.com/office/drawing/2014/chart" uri="{C3380CC4-5D6E-409C-BE32-E72D297353CC}">
              <c16:uniqueId val="{00000001-0D18-4154-BDF2-BB7D5D157B6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5.21</c:v>
                </c:pt>
                <c:pt idx="2">
                  <c:v>0.86</c:v>
                </c:pt>
                <c:pt idx="3">
                  <c:v>-4.2</c:v>
                </c:pt>
                <c:pt idx="4">
                  <c:v>0.24</c:v>
                </c:pt>
              </c:numCache>
            </c:numRef>
          </c:val>
          <c:smooth val="0"/>
          <c:extLst>
            <c:ext xmlns:c16="http://schemas.microsoft.com/office/drawing/2014/chart" uri="{C3380CC4-5D6E-409C-BE32-E72D297353CC}">
              <c16:uniqueId val="{00000002-0D18-4154-BDF2-BB7D5D157B6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0.41</c:v>
                </c:pt>
                <c:pt idx="4">
                  <c:v>#N/A</c:v>
                </c:pt>
                <c:pt idx="5">
                  <c:v>0.08</c:v>
                </c:pt>
                <c:pt idx="6">
                  <c:v>#N/A</c:v>
                </c:pt>
                <c:pt idx="7">
                  <c:v>0</c:v>
                </c:pt>
                <c:pt idx="8">
                  <c:v>#N/A</c:v>
                </c:pt>
                <c:pt idx="9">
                  <c:v>0</c:v>
                </c:pt>
              </c:numCache>
            </c:numRef>
          </c:val>
          <c:extLst>
            <c:ext xmlns:c16="http://schemas.microsoft.com/office/drawing/2014/chart" uri="{C3380CC4-5D6E-409C-BE32-E72D297353CC}">
              <c16:uniqueId val="{00000000-FE53-4EFF-BC59-B19FB0DEDC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53-4EFF-BC59-B19FB0DEDC33}"/>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E53-4EFF-BC59-B19FB0DEDC33}"/>
            </c:ext>
          </c:extLst>
        </c:ser>
        <c:ser>
          <c:idx val="3"/>
          <c:order val="3"/>
          <c:tx>
            <c:strRef>
              <c:f>データシート!$A$30</c:f>
              <c:strCache>
                <c:ptCount val="1"/>
                <c:pt idx="0">
                  <c:v>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E53-4EFF-BC59-B19FB0DEDC33}"/>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0.09</c:v>
                </c:pt>
                <c:pt idx="4">
                  <c:v>#N/A</c:v>
                </c:pt>
                <c:pt idx="5">
                  <c:v>0.14000000000000001</c:v>
                </c:pt>
                <c:pt idx="6">
                  <c:v>#N/A</c:v>
                </c:pt>
                <c:pt idx="7">
                  <c:v>0.15</c:v>
                </c:pt>
                <c:pt idx="8">
                  <c:v>#N/A</c:v>
                </c:pt>
                <c:pt idx="9">
                  <c:v>0.21</c:v>
                </c:pt>
              </c:numCache>
            </c:numRef>
          </c:val>
          <c:extLst>
            <c:ext xmlns:c16="http://schemas.microsoft.com/office/drawing/2014/chart" uri="{C3380CC4-5D6E-409C-BE32-E72D297353CC}">
              <c16:uniqueId val="{00000004-FE53-4EFF-BC59-B19FB0DEDC33}"/>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0.36</c:v>
                </c:pt>
                <c:pt idx="4">
                  <c:v>#N/A</c:v>
                </c:pt>
                <c:pt idx="5">
                  <c:v>0.42</c:v>
                </c:pt>
                <c:pt idx="6">
                  <c:v>#N/A</c:v>
                </c:pt>
                <c:pt idx="7">
                  <c:v>0.39</c:v>
                </c:pt>
                <c:pt idx="8">
                  <c:v>#N/A</c:v>
                </c:pt>
                <c:pt idx="9">
                  <c:v>0.27</c:v>
                </c:pt>
              </c:numCache>
            </c:numRef>
          </c:val>
          <c:extLst>
            <c:ext xmlns:c16="http://schemas.microsoft.com/office/drawing/2014/chart" uri="{C3380CC4-5D6E-409C-BE32-E72D297353CC}">
              <c16:uniqueId val="{00000005-FE53-4EFF-BC59-B19FB0DEDC3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0.96</c:v>
                </c:pt>
                <c:pt idx="4">
                  <c:v>#N/A</c:v>
                </c:pt>
                <c:pt idx="5">
                  <c:v>0.66</c:v>
                </c:pt>
                <c:pt idx="6">
                  <c:v>#N/A</c:v>
                </c:pt>
                <c:pt idx="7">
                  <c:v>0.52</c:v>
                </c:pt>
                <c:pt idx="8">
                  <c:v>#N/A</c:v>
                </c:pt>
                <c:pt idx="9">
                  <c:v>0.57999999999999996</c:v>
                </c:pt>
              </c:numCache>
            </c:numRef>
          </c:val>
          <c:extLst>
            <c:ext xmlns:c16="http://schemas.microsoft.com/office/drawing/2014/chart" uri="{C3380CC4-5D6E-409C-BE32-E72D297353CC}">
              <c16:uniqueId val="{00000006-FE53-4EFF-BC59-B19FB0DEDC33}"/>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1.75</c:v>
                </c:pt>
                <c:pt idx="4">
                  <c:v>#N/A</c:v>
                </c:pt>
                <c:pt idx="5">
                  <c:v>1.64</c:v>
                </c:pt>
                <c:pt idx="6">
                  <c:v>#N/A</c:v>
                </c:pt>
                <c:pt idx="7">
                  <c:v>1.59</c:v>
                </c:pt>
                <c:pt idx="8">
                  <c:v>#N/A</c:v>
                </c:pt>
                <c:pt idx="9">
                  <c:v>1.42</c:v>
                </c:pt>
              </c:numCache>
            </c:numRef>
          </c:val>
          <c:extLst>
            <c:ext xmlns:c16="http://schemas.microsoft.com/office/drawing/2014/chart" uri="{C3380CC4-5D6E-409C-BE32-E72D297353CC}">
              <c16:uniqueId val="{00000007-FE53-4EFF-BC59-B19FB0DEDC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2.57</c:v>
                </c:pt>
                <c:pt idx="2">
                  <c:v>#N/A</c:v>
                </c:pt>
                <c:pt idx="3">
                  <c:v>2.64</c:v>
                </c:pt>
                <c:pt idx="4">
                  <c:v>#N/A</c:v>
                </c:pt>
                <c:pt idx="5">
                  <c:v>2.4700000000000002</c:v>
                </c:pt>
                <c:pt idx="6">
                  <c:v>#N/A</c:v>
                </c:pt>
                <c:pt idx="7">
                  <c:v>2.16</c:v>
                </c:pt>
                <c:pt idx="8">
                  <c:v>#N/A</c:v>
                </c:pt>
                <c:pt idx="9">
                  <c:v>1.72</c:v>
                </c:pt>
              </c:numCache>
            </c:numRef>
          </c:val>
          <c:extLst>
            <c:ext xmlns:c16="http://schemas.microsoft.com/office/drawing/2014/chart" uri="{C3380CC4-5D6E-409C-BE32-E72D297353CC}">
              <c16:uniqueId val="{00000008-FE53-4EFF-BC59-B19FB0DEDC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4.0599999999999996</c:v>
                </c:pt>
                <c:pt idx="2">
                  <c:v>#N/A</c:v>
                </c:pt>
                <c:pt idx="3">
                  <c:v>4.3499999999999996</c:v>
                </c:pt>
                <c:pt idx="4">
                  <c:v>#N/A</c:v>
                </c:pt>
                <c:pt idx="5">
                  <c:v>4.21</c:v>
                </c:pt>
                <c:pt idx="6">
                  <c:v>#N/A</c:v>
                </c:pt>
                <c:pt idx="7">
                  <c:v>2.4700000000000002</c:v>
                </c:pt>
                <c:pt idx="8">
                  <c:v>#N/A</c:v>
                </c:pt>
                <c:pt idx="9">
                  <c:v>2.15</c:v>
                </c:pt>
              </c:numCache>
            </c:numRef>
          </c:val>
          <c:extLst>
            <c:ext xmlns:c16="http://schemas.microsoft.com/office/drawing/2014/chart" uri="{C3380CC4-5D6E-409C-BE32-E72D297353CC}">
              <c16:uniqueId val="{00000009-FE53-4EFF-BC59-B19FB0DEDC3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76382</c:v>
                </c:pt>
                <c:pt idx="5">
                  <c:v>74752</c:v>
                </c:pt>
                <c:pt idx="8">
                  <c:v>73951</c:v>
                </c:pt>
                <c:pt idx="11">
                  <c:v>73685</c:v>
                </c:pt>
                <c:pt idx="14">
                  <c:v>70102</c:v>
                </c:pt>
              </c:numCache>
            </c:numRef>
          </c:val>
          <c:extLst>
            <c:ext xmlns:c16="http://schemas.microsoft.com/office/drawing/2014/chart" uri="{C3380CC4-5D6E-409C-BE32-E72D297353CC}">
              <c16:uniqueId val="{00000000-C6D0-4955-9863-E79DFD1ABD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D0-4955-9863-E79DFD1ABD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1375</c:v>
                </c:pt>
                <c:pt idx="3">
                  <c:v>639</c:v>
                </c:pt>
                <c:pt idx="6">
                  <c:v>550</c:v>
                </c:pt>
                <c:pt idx="9">
                  <c:v>434</c:v>
                </c:pt>
                <c:pt idx="12">
                  <c:v>462</c:v>
                </c:pt>
              </c:numCache>
            </c:numRef>
          </c:val>
          <c:extLst>
            <c:ext xmlns:c16="http://schemas.microsoft.com/office/drawing/2014/chart" uri="{C3380CC4-5D6E-409C-BE32-E72D297353CC}">
              <c16:uniqueId val="{00000002-C6D0-4955-9863-E79DFD1ABD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1002</c:v>
                </c:pt>
                <c:pt idx="3">
                  <c:v>1004</c:v>
                </c:pt>
                <c:pt idx="6">
                  <c:v>1004</c:v>
                </c:pt>
                <c:pt idx="9">
                  <c:v>951</c:v>
                </c:pt>
                <c:pt idx="12">
                  <c:v>924</c:v>
                </c:pt>
              </c:numCache>
            </c:numRef>
          </c:val>
          <c:extLst>
            <c:ext xmlns:c16="http://schemas.microsoft.com/office/drawing/2014/chart" uri="{C3380CC4-5D6E-409C-BE32-E72D297353CC}">
              <c16:uniqueId val="{00000003-C6D0-4955-9863-E79DFD1ABD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2958</c:v>
                </c:pt>
                <c:pt idx="3">
                  <c:v>3070</c:v>
                </c:pt>
                <c:pt idx="6">
                  <c:v>3201</c:v>
                </c:pt>
                <c:pt idx="9">
                  <c:v>2543</c:v>
                </c:pt>
                <c:pt idx="12">
                  <c:v>2598</c:v>
                </c:pt>
              </c:numCache>
            </c:numRef>
          </c:val>
          <c:extLst>
            <c:ext xmlns:c16="http://schemas.microsoft.com/office/drawing/2014/chart" uri="{C3380CC4-5D6E-409C-BE32-E72D297353CC}">
              <c16:uniqueId val="{00000004-C6D0-4955-9863-E79DFD1ABD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6683</c:v>
                </c:pt>
                <c:pt idx="3">
                  <c:v>7353</c:v>
                </c:pt>
                <c:pt idx="6">
                  <c:v>8190</c:v>
                </c:pt>
                <c:pt idx="9">
                  <c:v>9093</c:v>
                </c:pt>
                <c:pt idx="12">
                  <c:v>10030</c:v>
                </c:pt>
              </c:numCache>
            </c:numRef>
          </c:val>
          <c:extLst>
            <c:ext xmlns:c16="http://schemas.microsoft.com/office/drawing/2014/chart" uri="{C3380CC4-5D6E-409C-BE32-E72D297353CC}">
              <c16:uniqueId val="{00000005-C6D0-4955-9863-E79DFD1ABD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194</c:v>
                </c:pt>
                <c:pt idx="3">
                  <c:v>679</c:v>
                </c:pt>
                <c:pt idx="6">
                  <c:v>0</c:v>
                </c:pt>
                <c:pt idx="9">
                  <c:v>0</c:v>
                </c:pt>
                <c:pt idx="12">
                  <c:v>0</c:v>
                </c:pt>
              </c:numCache>
            </c:numRef>
          </c:val>
          <c:extLst>
            <c:ext xmlns:c16="http://schemas.microsoft.com/office/drawing/2014/chart" uri="{C3380CC4-5D6E-409C-BE32-E72D297353CC}">
              <c16:uniqueId val="{00000006-C6D0-4955-9863-E79DFD1ABD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108610</c:v>
                </c:pt>
                <c:pt idx="3">
                  <c:v>107224</c:v>
                </c:pt>
                <c:pt idx="6">
                  <c:v>107586</c:v>
                </c:pt>
                <c:pt idx="9">
                  <c:v>102146</c:v>
                </c:pt>
                <c:pt idx="12">
                  <c:v>97192</c:v>
                </c:pt>
              </c:numCache>
            </c:numRef>
          </c:val>
          <c:extLst>
            <c:ext xmlns:c16="http://schemas.microsoft.com/office/drawing/2014/chart" uri="{C3380CC4-5D6E-409C-BE32-E72D297353CC}">
              <c16:uniqueId val="{00000007-C6D0-4955-9863-E79DFD1ABD4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44440</c:v>
                </c:pt>
                <c:pt idx="2">
                  <c:v>#N/A</c:v>
                </c:pt>
                <c:pt idx="3">
                  <c:v>#N/A</c:v>
                </c:pt>
                <c:pt idx="4">
                  <c:v>45217</c:v>
                </c:pt>
                <c:pt idx="5">
                  <c:v>#N/A</c:v>
                </c:pt>
                <c:pt idx="6">
                  <c:v>#N/A</c:v>
                </c:pt>
                <c:pt idx="7">
                  <c:v>46580</c:v>
                </c:pt>
                <c:pt idx="8">
                  <c:v>#N/A</c:v>
                </c:pt>
                <c:pt idx="9">
                  <c:v>#N/A</c:v>
                </c:pt>
                <c:pt idx="10">
                  <c:v>41482</c:v>
                </c:pt>
                <c:pt idx="11">
                  <c:v>#N/A</c:v>
                </c:pt>
                <c:pt idx="12">
                  <c:v>#N/A</c:v>
                </c:pt>
                <c:pt idx="13">
                  <c:v>41104</c:v>
                </c:pt>
                <c:pt idx="14">
                  <c:v>#N/A</c:v>
                </c:pt>
              </c:numCache>
            </c:numRef>
          </c:val>
          <c:smooth val="0"/>
          <c:extLst>
            <c:ext xmlns:c16="http://schemas.microsoft.com/office/drawing/2014/chart" uri="{C3380CC4-5D6E-409C-BE32-E72D297353CC}">
              <c16:uniqueId val="{00000008-C6D0-4955-9863-E79DFD1ABD4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955505</c:v>
                </c:pt>
                <c:pt idx="5">
                  <c:v>960433</c:v>
                </c:pt>
                <c:pt idx="8">
                  <c:v>939889</c:v>
                </c:pt>
                <c:pt idx="11">
                  <c:v>922360</c:v>
                </c:pt>
                <c:pt idx="14">
                  <c:v>881497</c:v>
                </c:pt>
              </c:numCache>
            </c:numRef>
          </c:val>
          <c:extLst>
            <c:ext xmlns:c16="http://schemas.microsoft.com/office/drawing/2014/chart" uri="{C3380CC4-5D6E-409C-BE32-E72D297353CC}">
              <c16:uniqueId val="{00000000-E252-4EF4-A6F5-4CA4FDECA6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9811</c:v>
                </c:pt>
                <c:pt idx="5">
                  <c:v>9473</c:v>
                </c:pt>
                <c:pt idx="8">
                  <c:v>8279</c:v>
                </c:pt>
                <c:pt idx="11">
                  <c:v>8578</c:v>
                </c:pt>
                <c:pt idx="14">
                  <c:v>9156</c:v>
                </c:pt>
              </c:numCache>
            </c:numRef>
          </c:val>
          <c:extLst>
            <c:ext xmlns:c16="http://schemas.microsoft.com/office/drawing/2014/chart" uri="{C3380CC4-5D6E-409C-BE32-E72D297353CC}">
              <c16:uniqueId val="{00000001-E252-4EF4-A6F5-4CA4FDECA6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47254</c:v>
                </c:pt>
                <c:pt idx="5">
                  <c:v>97307</c:v>
                </c:pt>
                <c:pt idx="8">
                  <c:v>118473</c:v>
                </c:pt>
                <c:pt idx="11">
                  <c:v>135134</c:v>
                </c:pt>
                <c:pt idx="14">
                  <c:v>150244</c:v>
                </c:pt>
              </c:numCache>
            </c:numRef>
          </c:val>
          <c:extLst>
            <c:ext xmlns:c16="http://schemas.microsoft.com/office/drawing/2014/chart" uri="{C3380CC4-5D6E-409C-BE32-E72D297353CC}">
              <c16:uniqueId val="{00000002-E252-4EF4-A6F5-4CA4FDECA6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52-4EF4-A6F5-4CA4FDECA6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52-4EF4-A6F5-4CA4FDECA6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16</c:v>
                </c:pt>
                <c:pt idx="6">
                  <c:v>9</c:v>
                </c:pt>
                <c:pt idx="9">
                  <c:v>5</c:v>
                </c:pt>
                <c:pt idx="12">
                  <c:v>3</c:v>
                </c:pt>
              </c:numCache>
            </c:numRef>
          </c:val>
          <c:extLst>
            <c:ext xmlns:c16="http://schemas.microsoft.com/office/drawing/2014/chart" uri="{C3380CC4-5D6E-409C-BE32-E72D297353CC}">
              <c16:uniqueId val="{00000005-E252-4EF4-A6F5-4CA4FDECA6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167548</c:v>
                </c:pt>
                <c:pt idx="3">
                  <c:v>161335</c:v>
                </c:pt>
                <c:pt idx="6">
                  <c:v>155790</c:v>
                </c:pt>
                <c:pt idx="9">
                  <c:v>157615</c:v>
                </c:pt>
                <c:pt idx="12">
                  <c:v>158226</c:v>
                </c:pt>
              </c:numCache>
            </c:numRef>
          </c:val>
          <c:extLst>
            <c:ext xmlns:c16="http://schemas.microsoft.com/office/drawing/2014/chart" uri="{C3380CC4-5D6E-409C-BE32-E72D297353CC}">
              <c16:uniqueId val="{00000006-E252-4EF4-A6F5-4CA4FDECA6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9626</c:v>
                </c:pt>
                <c:pt idx="3">
                  <c:v>9659</c:v>
                </c:pt>
                <c:pt idx="6">
                  <c:v>9702</c:v>
                </c:pt>
                <c:pt idx="9">
                  <c:v>10759</c:v>
                </c:pt>
                <c:pt idx="12">
                  <c:v>11592</c:v>
                </c:pt>
              </c:numCache>
            </c:numRef>
          </c:val>
          <c:extLst>
            <c:ext xmlns:c16="http://schemas.microsoft.com/office/drawing/2014/chart" uri="{C3380CC4-5D6E-409C-BE32-E72D297353CC}">
              <c16:uniqueId val="{00000007-E252-4EF4-A6F5-4CA4FDECA6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34012</c:v>
                </c:pt>
                <c:pt idx="3">
                  <c:v>32837</c:v>
                </c:pt>
                <c:pt idx="6">
                  <c:v>32908</c:v>
                </c:pt>
                <c:pt idx="9">
                  <c:v>30891</c:v>
                </c:pt>
                <c:pt idx="12">
                  <c:v>28759</c:v>
                </c:pt>
              </c:numCache>
            </c:numRef>
          </c:val>
          <c:extLst>
            <c:ext xmlns:c16="http://schemas.microsoft.com/office/drawing/2014/chart" uri="{C3380CC4-5D6E-409C-BE32-E72D297353CC}">
              <c16:uniqueId val="{00000008-E252-4EF4-A6F5-4CA4FDECA6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4924</c:v>
                </c:pt>
                <c:pt idx="3">
                  <c:v>3835</c:v>
                </c:pt>
                <c:pt idx="6">
                  <c:v>3945</c:v>
                </c:pt>
                <c:pt idx="9">
                  <c:v>4424</c:v>
                </c:pt>
                <c:pt idx="12">
                  <c:v>3916</c:v>
                </c:pt>
              </c:numCache>
            </c:numRef>
          </c:val>
          <c:extLst>
            <c:ext xmlns:c16="http://schemas.microsoft.com/office/drawing/2014/chart" uri="{C3380CC4-5D6E-409C-BE32-E72D297353CC}">
              <c16:uniqueId val="{00000009-E252-4EF4-A6F5-4CA4FDECA6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1478789</c:v>
                </c:pt>
                <c:pt idx="3">
                  <c:v>1510740</c:v>
                </c:pt>
                <c:pt idx="6">
                  <c:v>1496793</c:v>
                </c:pt>
                <c:pt idx="9">
                  <c:v>1486294</c:v>
                </c:pt>
                <c:pt idx="12">
                  <c:v>1479904</c:v>
                </c:pt>
              </c:numCache>
            </c:numRef>
          </c:val>
          <c:extLst>
            <c:ext xmlns:c16="http://schemas.microsoft.com/office/drawing/2014/chart" uri="{C3380CC4-5D6E-409C-BE32-E72D297353CC}">
              <c16:uniqueId val="{0000000A-E252-4EF4-A6F5-4CA4FDECA6B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682338</c:v>
                </c:pt>
                <c:pt idx="2">
                  <c:v>#N/A</c:v>
                </c:pt>
                <c:pt idx="3">
                  <c:v>#N/A</c:v>
                </c:pt>
                <c:pt idx="4">
                  <c:v>651210</c:v>
                </c:pt>
                <c:pt idx="5">
                  <c:v>#N/A</c:v>
                </c:pt>
                <c:pt idx="6">
                  <c:v>#N/A</c:v>
                </c:pt>
                <c:pt idx="7">
                  <c:v>632506</c:v>
                </c:pt>
                <c:pt idx="8">
                  <c:v>#N/A</c:v>
                </c:pt>
                <c:pt idx="9">
                  <c:v>#N/A</c:v>
                </c:pt>
                <c:pt idx="10">
                  <c:v>623916</c:v>
                </c:pt>
                <c:pt idx="11">
                  <c:v>#N/A</c:v>
                </c:pt>
                <c:pt idx="12">
                  <c:v>#N/A</c:v>
                </c:pt>
                <c:pt idx="13">
                  <c:v>641502</c:v>
                </c:pt>
                <c:pt idx="14">
                  <c:v>#N/A</c:v>
                </c:pt>
              </c:numCache>
            </c:numRef>
          </c:val>
          <c:smooth val="0"/>
          <c:extLst>
            <c:ext xmlns:c16="http://schemas.microsoft.com/office/drawing/2014/chart" uri="{C3380CC4-5D6E-409C-BE32-E72D297353CC}">
              <c16:uniqueId val="{0000000B-E252-4EF4-A6F5-4CA4FDECA6B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53256</c:v>
                </c:pt>
                <c:pt idx="1">
                  <c:v>51334</c:v>
                </c:pt>
                <c:pt idx="2">
                  <c:v>59307</c:v>
                </c:pt>
              </c:numCache>
            </c:numRef>
          </c:val>
          <c:extLst>
            <c:ext xmlns:c16="http://schemas.microsoft.com/office/drawing/2014/chart" uri="{C3380CC4-5D6E-409C-BE32-E72D297353CC}">
              <c16:uniqueId val="{00000000-1226-4426-BEAC-EA0F23DA01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16655</c:v>
                </c:pt>
                <c:pt idx="1">
                  <c:v>21160</c:v>
                </c:pt>
                <c:pt idx="2">
                  <c:v>28216</c:v>
                </c:pt>
              </c:numCache>
            </c:numRef>
          </c:val>
          <c:extLst>
            <c:ext xmlns:c16="http://schemas.microsoft.com/office/drawing/2014/chart" uri="{C3380CC4-5D6E-409C-BE32-E72D297353CC}">
              <c16:uniqueId val="{00000001-1226-4426-BEAC-EA0F23DA01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25442</c:v>
                </c:pt>
                <c:pt idx="1">
                  <c:v>35038</c:v>
                </c:pt>
                <c:pt idx="2">
                  <c:v>30892</c:v>
                </c:pt>
              </c:numCache>
            </c:numRef>
          </c:val>
          <c:extLst>
            <c:ext xmlns:c16="http://schemas.microsoft.com/office/drawing/2014/chart" uri="{C3380CC4-5D6E-409C-BE32-E72D297353CC}">
              <c16:uniqueId val="{00000002-1226-4426-BEAC-EA0F23DA01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）は、公共事業等債の償還に伴う元利償還金の減少などにより、約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億円減少しています。</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）は、財源対策債等の交付税算入額が減少したことなどにより、約</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億円減少しています。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減債基金相当額の積立ルール（毎年</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）に基づき、適切に積み立てを行い、基金残高（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）は積立相当額（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）を上回っている。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）のうち、基準財政需要額見込額が減少したことなどから、将来負担比率の分子が約</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億円増加しています。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県税収入等の増収に伴う財政調整基金の取り崩しの減及び公共施設等総合管理推進基金の積立などにより、基金全体として約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退職手当基金や公共施設等総合管理推進基金に必要額を積み立て、年度間の平準化に努めます。財政調整基金については、年度間調整等に必要な一定規模の残高の確保に努めます。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・環境保全基金：地域環境保全活動に関する事業、産業廃棄物の発生抑制等に関する事業、県の関与する廃棄物の適正な処理の推進に関する事業等の実施。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・高等学校等修学奨学基金：学校教育法に規定する高等学校または高等専門学校における、経済的な理由で修学が困難な者に対する高等学校等修学奨学金貸付事業の実施。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・公共施設等総合管理推進基金：公共施設等について長寿命化を図るための改修、更新その他総合的な管理に要する経費の財源に充てるため、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・公立学校情報機器整備基金：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スクール構想における１人１台端末の更新等に要する経費の財源に充てるため、基金に約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憶円の積立を行ったことにより増加。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B0F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・公共施設等総合管理推進基金：当面の間は公共施設等の更新（建替）需要が本格化する時期（おおよそ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年後）に発生する建替経費に充当することを想定し基金積立を行うことを予定。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・地域医療介護総合確保基金：団塊の世代が全て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歳以上となる令和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その後の生産年齢人口の減少の加速等を見据え、「地域医療構想の達成に向けた医療機関の施設又は設備の整備に関する事業」、「地域医療構想の達成に向けた病床の機能又は病床数の変更に関する事業」、「居宅等における医療の提供に関する事業」、「介護施設等の整備に関する事業」、「医療従事者の確保に関する事業」、「介護従事者の確保に関する事業」、「勤務医の労働時間短縮に向けた体制の整備に関する事業」を実施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年度も引き続き国の補助金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及び一般財源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県税収入等の増収などにより増となりました。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今後も年度間調整等に必要な一定規模の残高の確保に努めます。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地方交付税の追加配分による将来の償還に備えるための減債基金への積立等を行ったことから、増加しています。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将来の償還のための財源として適切に確保していきます。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令和６年度単年度の財政力指数は、前年度から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ポイント上昇したものの、グループ内平均値を下回っています。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44</xdr:row>
      <xdr:rowOff>4233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078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135467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273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55033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令和６年度は、定年引上げによる退職手当の増加の影響で、前年度から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ポイント増加したものの、グループ内平均値は下回っています。</a:t>
          </a:r>
        </a:p>
        <a:p>
          <a:r>
            <a:rPr kumimoji="1" lang="ja-JP" altLang="en-US" sz="1300">
              <a:latin typeface="ＭＳ Ｐゴシック" panose="020B0600070205080204" pitchFamily="50" charset="-128"/>
              <a:ea typeface="ＭＳ Ｐゴシック" panose="020B0600070205080204" pitchFamily="50" charset="-128"/>
            </a:rPr>
            <a:t>　引き続き、多様な財源確保などの取組により歳入確保に取り組むとともに、公債費の負担の平準化や事務事業の見直しによる経常的経費の抑制に努め、持続可能な財政運営を目指します。</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47272</xdr:rowOff>
    </xdr:from>
    <xdr:to>
      <xdr:col>23</xdr:col>
      <xdr:colOff>133350</xdr:colOff>
      <xdr:row>63</xdr:row>
      <xdr:rowOff>100895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47272</xdr:rowOff>
    </xdr:from>
    <xdr:to>
      <xdr:col>19</xdr:col>
      <xdr:colOff>133350</xdr:colOff>
      <xdr:row>63</xdr:row>
      <xdr:rowOff>167922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486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100189</xdr:rowOff>
    </xdr:from>
    <xdr:to>
      <xdr:col>15</xdr:col>
      <xdr:colOff>82550</xdr:colOff>
      <xdr:row>63</xdr:row>
      <xdr:rowOff>167922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44289"/>
          <a:ext cx="889000" cy="9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100189</xdr:rowOff>
    </xdr:from>
    <xdr:to>
      <xdr:col>11</xdr:col>
      <xdr:colOff>31750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44289"/>
          <a:ext cx="889000" cy="119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50095</xdr:rowOff>
    </xdr:from>
    <xdr:to>
      <xdr:col>23</xdr:col>
      <xdr:colOff>184150</xdr:colOff>
      <xdr:row>63</xdr:row>
      <xdr:rowOff>151695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66622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167922</xdr:rowOff>
    </xdr:from>
    <xdr:to>
      <xdr:col>19</xdr:col>
      <xdr:colOff>184150</xdr:colOff>
      <xdr:row>63</xdr:row>
      <xdr:rowOff>98072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108249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117122</xdr:rowOff>
    </xdr:from>
    <xdr:to>
      <xdr:col>15</xdr:col>
      <xdr:colOff>133350</xdr:colOff>
      <xdr:row>64</xdr:row>
      <xdr:rowOff>47272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49389</xdr:rowOff>
    </xdr:from>
    <xdr:to>
      <xdr:col>11</xdr:col>
      <xdr:colOff>82550</xdr:colOff>
      <xdr:row>58</xdr:row>
      <xdr:rowOff>150989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161166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本県は、グループ内の他団体に比べ人口が少なく（</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府県中</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位。１位神奈川県：</a:t>
          </a:r>
          <a:r>
            <a:rPr kumimoji="1" lang="en-US" altLang="ja-JP" sz="1300">
              <a:latin typeface="ＭＳ Ｐゴシック" panose="020B0600070205080204" pitchFamily="50" charset="-128"/>
              <a:ea typeface="ＭＳ Ｐゴシック" panose="020B0600070205080204" pitchFamily="50" charset="-128"/>
            </a:rPr>
            <a:t>9,202,559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位三重県：</a:t>
          </a:r>
          <a:r>
            <a:rPr kumimoji="1" lang="en-US" altLang="ja-JP" sz="1300">
              <a:latin typeface="ＭＳ Ｐゴシック" panose="020B0600070205080204" pitchFamily="50" charset="-128"/>
              <a:ea typeface="ＭＳ Ｐゴシック" panose="020B0600070205080204" pitchFamily="50" charset="-128"/>
            </a:rPr>
            <a:t>1,741,266</a:t>
          </a:r>
          <a:r>
            <a:rPr kumimoji="1" lang="ja-JP" altLang="en-US" sz="1300">
              <a:latin typeface="ＭＳ Ｐゴシック" panose="020B0600070205080204" pitchFamily="50" charset="-128"/>
              <a:ea typeface="ＭＳ Ｐゴシック" panose="020B0600070205080204" pitchFamily="50" charset="-128"/>
            </a:rPr>
            <a:t>人）、政令指定都市もないため、グループ内順位も相対的に低くなっています。</a:t>
          </a:r>
        </a:p>
        <a:p>
          <a:r>
            <a:rPr kumimoji="1" lang="ja-JP" altLang="en-US" sz="1300">
              <a:latin typeface="ＭＳ Ｐゴシック" panose="020B0600070205080204" pitchFamily="50" charset="-128"/>
              <a:ea typeface="ＭＳ Ｐゴシック" panose="020B0600070205080204" pitchFamily="50" charset="-128"/>
            </a:rPr>
            <a:t>　令和６年度は、定年引上げの影響により退職手当が増加したことで、前年度比</a:t>
          </a:r>
          <a:r>
            <a:rPr kumimoji="1" lang="en-US" altLang="ja-JP" sz="1300">
              <a:latin typeface="ＭＳ Ｐゴシック" panose="020B0600070205080204" pitchFamily="50" charset="-128"/>
              <a:ea typeface="ＭＳ Ｐゴシック" panose="020B0600070205080204" pitchFamily="50" charset="-128"/>
            </a:rPr>
            <a:t>4,551</a:t>
          </a:r>
          <a:r>
            <a:rPr kumimoji="1" lang="ja-JP" altLang="en-US" sz="1300">
              <a:latin typeface="ＭＳ Ｐゴシック" panose="020B0600070205080204" pitchFamily="50" charset="-128"/>
              <a:ea typeface="ＭＳ Ｐゴシック" panose="020B0600070205080204" pitchFamily="50" charset="-128"/>
            </a:rPr>
            <a:t>円の増となっています。引き続き、経常支出の抑制に取り組んでいきます。</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165229</xdr:rowOff>
    </xdr:from>
    <xdr:to>
      <xdr:col>23</xdr:col>
      <xdr:colOff>133350</xdr:colOff>
      <xdr:row>86</xdr:row>
      <xdr:rowOff>54787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38479"/>
          <a:ext cx="8382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165229</xdr:rowOff>
    </xdr:from>
    <xdr:to>
      <xdr:col>19</xdr:col>
      <xdr:colOff>133350</xdr:colOff>
      <xdr:row>86</xdr:row>
      <xdr:rowOff>75433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738479"/>
          <a:ext cx="889000" cy="8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1152</xdr:rowOff>
    </xdr:from>
    <xdr:to>
      <xdr:col>15</xdr:col>
      <xdr:colOff>82550</xdr:colOff>
      <xdr:row>86</xdr:row>
      <xdr:rowOff>75433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745852"/>
          <a:ext cx="889000" cy="7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89286</xdr:rowOff>
    </xdr:from>
    <xdr:to>
      <xdr:col>11</xdr:col>
      <xdr:colOff>31750</xdr:colOff>
      <xdr:row>86</xdr:row>
      <xdr:rowOff>1152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62536"/>
          <a:ext cx="889000" cy="8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3987</xdr:rowOff>
    </xdr:from>
    <xdr:to>
      <xdr:col>23</xdr:col>
      <xdr:colOff>184150</xdr:colOff>
      <xdr:row>86</xdr:row>
      <xdr:rowOff>105587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147514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2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114429</xdr:rowOff>
    </xdr:from>
    <xdr:to>
      <xdr:col>19</xdr:col>
      <xdr:colOff>184150</xdr:colOff>
      <xdr:row>86</xdr:row>
      <xdr:rowOff>44579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29356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74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24633</xdr:rowOff>
    </xdr:from>
    <xdr:to>
      <xdr:col>15</xdr:col>
      <xdr:colOff>133350</xdr:colOff>
      <xdr:row>86</xdr:row>
      <xdr:rowOff>126233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6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111010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85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121802</xdr:rowOff>
    </xdr:from>
    <xdr:to>
      <xdr:col>11</xdr:col>
      <xdr:colOff>82550</xdr:colOff>
      <xdr:row>86</xdr:row>
      <xdr:rowOff>51952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36729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38486</xdr:rowOff>
    </xdr:from>
    <xdr:to>
      <xdr:col>7</xdr:col>
      <xdr:colOff>31750</xdr:colOff>
      <xdr:row>85</xdr:row>
      <xdr:rowOff>140086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6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124863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9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年度は、前年度の給与改定に国と差があったことなどから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　今後も、引き続き給与制度の適正な運用に努めます。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89456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74930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94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123189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9910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5039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三重県行財政改革取組」により、総人件費の抑制に取り組み、職員数は減少傾向でしたが、令和３年度には教育部門における臨時的任用職員の任用の適正化等に伴い、増加し、その後は再度、減少傾向となっています。（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万人当たり職員数は、職員数の減少幅よりも人口の減少幅のほうが大きいため、微増となっています。）</a:t>
          </a:r>
        </a:p>
        <a:p>
          <a:r>
            <a:rPr kumimoji="1" lang="ja-JP" altLang="en-US" sz="1300">
              <a:latin typeface="ＭＳ Ｐゴシック" panose="020B0600070205080204" pitchFamily="50" charset="-128"/>
              <a:ea typeface="ＭＳ Ｐゴシック" panose="020B0600070205080204" pitchFamily="50" charset="-128"/>
            </a:rPr>
            <a:t>　本県には、政令指定都市がなく、また、グループ内の他団体に比べ県全体の人口も少ないことなどから、相対的に順位が低くなっているものと思われます。</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2238</xdr:rowOff>
    </xdr:from>
    <xdr:to>
      <xdr:col>81</xdr:col>
      <xdr:colOff>44450</xdr:colOff>
      <xdr:row>65</xdr:row>
      <xdr:rowOff>22645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146488"/>
          <a:ext cx="838200" cy="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164329</xdr:rowOff>
    </xdr:from>
    <xdr:to>
      <xdr:col>77</xdr:col>
      <xdr:colOff>44450</xdr:colOff>
      <xdr:row>65</xdr:row>
      <xdr:rowOff>2238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137129"/>
          <a:ext cx="8890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156711</xdr:rowOff>
    </xdr:from>
    <xdr:to>
      <xdr:col>72</xdr:col>
      <xdr:colOff>203200</xdr:colOff>
      <xdr:row>64</xdr:row>
      <xdr:rowOff>164329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129511"/>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137165</xdr:rowOff>
    </xdr:from>
    <xdr:to>
      <xdr:col>68</xdr:col>
      <xdr:colOff>152400</xdr:colOff>
      <xdr:row>64</xdr:row>
      <xdr:rowOff>156711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10996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143295</xdr:rowOff>
    </xdr:from>
    <xdr:to>
      <xdr:col>81</xdr:col>
      <xdr:colOff>95250</xdr:colOff>
      <xdr:row>65</xdr:row>
      <xdr:rowOff>73445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1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115372</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0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122888</xdr:rowOff>
    </xdr:from>
    <xdr:to>
      <xdr:col>77</xdr:col>
      <xdr:colOff>95250</xdr:colOff>
      <xdr:row>65</xdr:row>
      <xdr:rowOff>53038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37815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1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113529</xdr:rowOff>
    </xdr:from>
    <xdr:to>
      <xdr:col>73</xdr:col>
      <xdr:colOff>44450</xdr:colOff>
      <xdr:row>65</xdr:row>
      <xdr:rowOff>43679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0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28456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17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105911</xdr:rowOff>
    </xdr:from>
    <xdr:to>
      <xdr:col>68</xdr:col>
      <xdr:colOff>203200</xdr:colOff>
      <xdr:row>65</xdr:row>
      <xdr:rowOff>36061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07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20838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16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86365</xdr:rowOff>
    </xdr:from>
    <xdr:to>
      <xdr:col>64</xdr:col>
      <xdr:colOff>152400</xdr:colOff>
      <xdr:row>65</xdr:row>
      <xdr:rowOff>16515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0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1292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14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元利償還金の額の減少などによる分子の減少に加えて、標準税収入額等の増加に伴う標準財政規模の拡大により分母が増加したため、前年度に比べて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ポイント改善しています。</a:t>
          </a:r>
        </a:p>
        <a:p>
          <a:r>
            <a:rPr kumimoji="1" lang="ja-JP" altLang="en-US" sz="1300">
              <a:latin typeface="ＭＳ Ｐゴシック" panose="020B0600070205080204" pitchFamily="50" charset="-128"/>
              <a:ea typeface="ＭＳ Ｐゴシック" panose="020B0600070205080204" pitchFamily="50" charset="-128"/>
            </a:rPr>
            <a:t>　グループ内平均値を上回っていることも踏まえ、引き続き、県債発行の抑制や公債費の平準化に努めます。</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73378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8911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140405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9313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140405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49389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98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125888</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8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89605</xdr:rowOff>
    </xdr:from>
    <xdr:to>
      <xdr:col>73</xdr:col>
      <xdr:colOff>44450</xdr:colOff>
      <xdr:row>41</xdr:row>
      <xdr:rowOff>19755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84966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標準税収入額等の増加に伴う標準財政規模の拡大により分母が増加したため、前年度に比べて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ポイント改善しています。</a:t>
          </a:r>
        </a:p>
        <a:p>
          <a:r>
            <a:rPr kumimoji="1" lang="ja-JP" altLang="en-US" sz="1300">
              <a:latin typeface="ＭＳ Ｐゴシック" panose="020B0600070205080204" pitchFamily="50" charset="-128"/>
              <a:ea typeface="ＭＳ Ｐゴシック" panose="020B0600070205080204" pitchFamily="50" charset="-128"/>
            </a:rPr>
            <a:t>　引き続き、歳入歳出の両面における取組を進め、財政の健全化に努めます。</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158394</xdr:rowOff>
    </xdr:from>
    <xdr:to>
      <xdr:col>81</xdr:col>
      <xdr:colOff>44450</xdr:colOff>
      <xdr:row>18</xdr:row>
      <xdr:rowOff>158877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244494"/>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158877</xdr:rowOff>
    </xdr:from>
    <xdr:to>
      <xdr:col>77</xdr:col>
      <xdr:colOff>44450</xdr:colOff>
      <xdr:row>19</xdr:row>
      <xdr:rowOff>11075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244977"/>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5766</xdr:rowOff>
    </xdr:from>
    <xdr:to>
      <xdr:col>72</xdr:col>
      <xdr:colOff>203200</xdr:colOff>
      <xdr:row>19</xdr:row>
      <xdr:rowOff>11075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263316"/>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5766</xdr:rowOff>
    </xdr:from>
    <xdr:to>
      <xdr:col>68</xdr:col>
      <xdr:colOff>152400</xdr:colOff>
      <xdr:row>19</xdr:row>
      <xdr:rowOff>98908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263316"/>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107594</xdr:rowOff>
    </xdr:from>
    <xdr:to>
      <xdr:col>81</xdr:col>
      <xdr:colOff>95250</xdr:colOff>
      <xdr:row>19</xdr:row>
      <xdr:rowOff>37744</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79671</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16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108077</xdr:rowOff>
    </xdr:from>
    <xdr:to>
      <xdr:col>77</xdr:col>
      <xdr:colOff>95250</xdr:colOff>
      <xdr:row>19</xdr:row>
      <xdr:rowOff>38227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1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48404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9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131724</xdr:rowOff>
    </xdr:from>
    <xdr:to>
      <xdr:col>73</xdr:col>
      <xdr:colOff>44450</xdr:colOff>
      <xdr:row>19</xdr:row>
      <xdr:rowOff>61875</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217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72051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98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126416</xdr:rowOff>
    </xdr:from>
    <xdr:to>
      <xdr:col>68</xdr:col>
      <xdr:colOff>203200</xdr:colOff>
      <xdr:row>19</xdr:row>
      <xdr:rowOff>56566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66743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98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48108</xdr:rowOff>
    </xdr:from>
    <xdr:to>
      <xdr:col>64</xdr:col>
      <xdr:colOff>152400</xdr:colOff>
      <xdr:row>19</xdr:row>
      <xdr:rowOff>149708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3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159885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7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人件費にかかる経常収支比率は、定年引上げの影響により退職手当が増加したことにより、前年度と比べ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ポイント増加し、グループ内平均値と比べても高い値となっています。</a:t>
          </a:r>
        </a:p>
        <a:p>
          <a:r>
            <a:rPr kumimoji="1" lang="ja-JP" altLang="en-US" sz="1300">
              <a:latin typeface="ＭＳ Ｐゴシック" panose="020B0600070205080204" pitchFamily="50" charset="-128"/>
              <a:ea typeface="ＭＳ Ｐゴシック" panose="020B0600070205080204" pitchFamily="50" charset="-128"/>
            </a:rPr>
            <a:t>　引き続き、総人件費の抑制に着実に取り組んでいきます。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413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139700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413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6350</xdr:rowOff>
    </xdr:from>
    <xdr:to>
      <xdr:col>15</xdr:col>
      <xdr:colOff>98425</xdr:colOff>
      <xdr:row>38</xdr:row>
      <xdr:rowOff>139700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350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6350</xdr:rowOff>
    </xdr:from>
    <xdr:to>
      <xdr:col>11</xdr:col>
      <xdr:colOff>9525</xdr:colOff>
      <xdr:row>40</xdr:row>
      <xdr:rowOff>101600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3500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63500</xdr:rowOff>
    </xdr:from>
    <xdr:to>
      <xdr:col>24</xdr:col>
      <xdr:colOff>76200</xdr:colOff>
      <xdr:row>38</xdr:row>
      <xdr:rowOff>165100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88900</xdr:rowOff>
    </xdr:from>
    <xdr:to>
      <xdr:col>15</xdr:col>
      <xdr:colOff>149225</xdr:colOff>
      <xdr:row>39</xdr:row>
      <xdr:rowOff>19050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127000</xdr:rowOff>
    </xdr:from>
    <xdr:to>
      <xdr:col>11</xdr:col>
      <xdr:colOff>60325</xdr:colOff>
      <xdr:row>37</xdr:row>
      <xdr:rowOff>57150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ポイント増加し、グループ内平均値と比べても若干高い値となっています。</a:t>
          </a:r>
        </a:p>
        <a:p>
          <a:r>
            <a:rPr kumimoji="1" lang="ja-JP" altLang="en-US" sz="1300">
              <a:latin typeface="ＭＳ Ｐゴシック" panose="020B0600070205080204" pitchFamily="50" charset="-128"/>
              <a:ea typeface="ＭＳ Ｐゴシック" panose="020B0600070205080204" pitchFamily="50" charset="-128"/>
            </a:rPr>
            <a:t>　今後も、事業の選択と集中を図るとともに、徹底した事務事業の見直しを行うなど、経常的経費の抑制に努めます。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65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6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ポイント増加したものの、グループ内平均値と比べると低い値となっています。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ポイント改善し、グループ内順位は１位となっています。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81280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248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33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54</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161290</xdr:rowOff>
    </xdr:from>
    <xdr:to>
      <xdr:col>69</xdr:col>
      <xdr:colOff>92075</xdr:colOff>
      <xdr:row>54</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110490</xdr:rowOff>
    </xdr:from>
    <xdr:to>
      <xdr:col>69</xdr:col>
      <xdr:colOff>142875</xdr:colOff>
      <xdr:row>54</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補助費等にかかる経常収支比率は、前年度横ばいであり、グループ内平均値と比べると低い値となっています。</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64407</xdr:rowOff>
    </xdr:from>
    <xdr:to>
      <xdr:col>82</xdr:col>
      <xdr:colOff>107950</xdr:colOff>
      <xdr:row>35</xdr:row>
      <xdr:rowOff>64407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6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35</xdr:row>
      <xdr:rowOff>64407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8909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26307</xdr:rowOff>
    </xdr:from>
    <xdr:to>
      <xdr:col>73</xdr:col>
      <xdr:colOff>180975</xdr:colOff>
      <xdr:row>34</xdr:row>
      <xdr:rowOff>61686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6841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26307</xdr:rowOff>
    </xdr:from>
    <xdr:to>
      <xdr:col>69</xdr:col>
      <xdr:colOff>92075</xdr:colOff>
      <xdr:row>34</xdr:row>
      <xdr:rowOff>61686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6841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13607</xdr:rowOff>
    </xdr:from>
    <xdr:to>
      <xdr:col>78</xdr:col>
      <xdr:colOff>120650</xdr:colOff>
      <xdr:row>35</xdr:row>
      <xdr:rowOff>115207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125384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146957</xdr:rowOff>
    </xdr:from>
    <xdr:to>
      <xdr:col>69</xdr:col>
      <xdr:colOff>142875</xdr:colOff>
      <xdr:row>33</xdr:row>
      <xdr:rowOff>77107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87284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10886</xdr:rowOff>
    </xdr:from>
    <xdr:to>
      <xdr:col>65</xdr:col>
      <xdr:colOff>53975</xdr:colOff>
      <xdr:row>34</xdr:row>
      <xdr:rowOff>112486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122663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公債費にかかる経常収支比率は、元金償還金の減により、前年度と比べ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ポイント減少しましたが、グループ内平均値と比べると高い値となっています。</a:t>
          </a:r>
        </a:p>
        <a:p>
          <a:r>
            <a:rPr kumimoji="1" lang="ja-JP" altLang="en-US" sz="1300">
              <a:latin typeface="ＭＳ Ｐゴシック" panose="020B0600070205080204" pitchFamily="50" charset="-128"/>
              <a:ea typeface="ＭＳ Ｐゴシック" panose="020B0600070205080204" pitchFamily="50" charset="-128"/>
            </a:rPr>
            <a:t>　引き続き、適正な県債管理に努めます。</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04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102507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532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79</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858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79</xdr:row>
      <xdr:rowOff>135164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858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51707</xdr:rowOff>
    </xdr:from>
    <xdr:to>
      <xdr:col>15</xdr:col>
      <xdr:colOff>149225</xdr:colOff>
      <xdr:row>79</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138084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84364</xdr:rowOff>
    </xdr:from>
    <xdr:to>
      <xdr:col>6</xdr:col>
      <xdr:colOff>171450</xdr:colOff>
      <xdr:row>80</xdr:row>
      <xdr:rowOff>14514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170741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公債費以外にかかる経常収支比率は、定年引上げの影響により退職手当が増加したことにより、前年度と比べ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ポイント増加したものの、グループ内平均値と比べると低い値となっています。　</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110671</xdr:rowOff>
    </xdr:from>
    <xdr:to>
      <xdr:col>82</xdr:col>
      <xdr:colOff>107950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3140871"/>
          <a:ext cx="0" cy="94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25599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8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110671</xdr:rowOff>
    </xdr:from>
    <xdr:to>
      <xdr:col>82</xdr:col>
      <xdr:colOff>196850</xdr:colOff>
      <xdr:row>76</xdr:row>
      <xdr:rowOff>110671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1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56243</xdr:rowOff>
    </xdr:from>
    <xdr:to>
      <xdr:col>82</xdr:col>
      <xdr:colOff>107950</xdr:colOff>
      <xdr:row>77</xdr:row>
      <xdr:rowOff>80736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8644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146248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51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56243</xdr:rowOff>
    </xdr:from>
    <xdr:to>
      <xdr:col>78</xdr:col>
      <xdr:colOff>69850</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86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141514</xdr:rowOff>
    </xdr:from>
    <xdr:to>
      <xdr:col>78</xdr:col>
      <xdr:colOff>120650</xdr:colOff>
      <xdr:row>79</xdr:row>
      <xdr:rowOff>71664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15422</xdr:rowOff>
    </xdr:from>
    <xdr:to>
      <xdr:col>73</xdr:col>
      <xdr:colOff>180975</xdr:colOff>
      <xdr:row>76</xdr:row>
      <xdr:rowOff>78014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1272"/>
          <a:ext cx="889000" cy="5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130629</xdr:rowOff>
    </xdr:from>
    <xdr:to>
      <xdr:col>74</xdr:col>
      <xdr:colOff>31750</xdr:colOff>
      <xdr:row>79</xdr:row>
      <xdr:rowOff>60779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15422</xdr:rowOff>
    </xdr:from>
    <xdr:to>
      <xdr:col>69</xdr:col>
      <xdr:colOff>92075</xdr:colOff>
      <xdr:row>77</xdr:row>
      <xdr:rowOff>102507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1272"/>
          <a:ext cx="889000" cy="7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141515</xdr:rowOff>
    </xdr:from>
    <xdr:to>
      <xdr:col>69</xdr:col>
      <xdr:colOff>142875</xdr:colOff>
      <xdr:row>75</xdr:row>
      <xdr:rowOff>71665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8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56442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29936</xdr:rowOff>
    </xdr:from>
    <xdr:to>
      <xdr:col>82</xdr:col>
      <xdr:colOff>158750</xdr:colOff>
      <xdr:row>77</xdr:row>
      <xdr:rowOff>131536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46463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5443</xdr:rowOff>
    </xdr:from>
    <xdr:to>
      <xdr:col>78</xdr:col>
      <xdr:colOff>120650</xdr:colOff>
      <xdr:row>76</xdr:row>
      <xdr:rowOff>107043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117220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138992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136072</xdr:rowOff>
    </xdr:from>
    <xdr:to>
      <xdr:col>69</xdr:col>
      <xdr:colOff>142875</xdr:colOff>
      <xdr:row>73</xdr:row>
      <xdr:rowOff>66222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99301</xdr:rowOff>
    </xdr:from>
    <xdr:to>
      <xdr:col>29</xdr:col>
      <xdr:colOff>127000</xdr:colOff>
      <xdr:row>13</xdr:row>
      <xdr:rowOff>168763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75776"/>
          <a:ext cx="647700" cy="69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168763</xdr:rowOff>
    </xdr:from>
    <xdr:to>
      <xdr:col>26</xdr:col>
      <xdr:colOff>50800</xdr:colOff>
      <xdr:row>14</xdr:row>
      <xdr:rowOff>9788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5238"/>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9788</xdr:rowOff>
    </xdr:from>
    <xdr:to>
      <xdr:col>22</xdr:col>
      <xdr:colOff>114300</xdr:colOff>
      <xdr:row>14</xdr:row>
      <xdr:rowOff>22573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7713"/>
          <a:ext cx="698500" cy="1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13576</xdr:rowOff>
    </xdr:from>
    <xdr:to>
      <xdr:col>18</xdr:col>
      <xdr:colOff>177800</xdr:colOff>
      <xdr:row>14</xdr:row>
      <xdr:rowOff>22573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61501"/>
          <a:ext cx="698500" cy="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48501</xdr:rowOff>
    </xdr:from>
    <xdr:to>
      <xdr:col>29</xdr:col>
      <xdr:colOff>177800</xdr:colOff>
      <xdr:row>13</xdr:row>
      <xdr:rowOff>150101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2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65028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7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117963</xdr:rowOff>
    </xdr:from>
    <xdr:to>
      <xdr:col>26</xdr:col>
      <xdr:colOff>101600</xdr:colOff>
      <xdr:row>14</xdr:row>
      <xdr:rowOff>48113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58290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130438</xdr:rowOff>
    </xdr:from>
    <xdr:to>
      <xdr:col>22</xdr:col>
      <xdr:colOff>165100</xdr:colOff>
      <xdr:row>14</xdr:row>
      <xdr:rowOff>60588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70765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143223</xdr:rowOff>
    </xdr:from>
    <xdr:to>
      <xdr:col>19</xdr:col>
      <xdr:colOff>38100</xdr:colOff>
      <xdr:row>14</xdr:row>
      <xdr:rowOff>73373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1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83550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8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134226</xdr:rowOff>
    </xdr:from>
    <xdr:to>
      <xdr:col>15</xdr:col>
      <xdr:colOff>101600</xdr:colOff>
      <xdr:row>14</xdr:row>
      <xdr:rowOff>64376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1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74553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7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247929</xdr:rowOff>
    </xdr:from>
    <xdr:to>
      <xdr:col>29</xdr:col>
      <xdr:colOff>127000</xdr:colOff>
      <xdr:row>35</xdr:row>
      <xdr:rowOff>248066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8279"/>
          <a:ext cx="647700" cy="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125629</xdr:rowOff>
    </xdr:from>
    <xdr:to>
      <xdr:col>26</xdr:col>
      <xdr:colOff>50800</xdr:colOff>
      <xdr:row>35</xdr:row>
      <xdr:rowOff>248066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35979"/>
          <a:ext cx="698500" cy="122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125629</xdr:rowOff>
    </xdr:from>
    <xdr:to>
      <xdr:col>22</xdr:col>
      <xdr:colOff>114300</xdr:colOff>
      <xdr:row>35</xdr:row>
      <xdr:rowOff>168971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35979"/>
          <a:ext cx="698500" cy="4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168971</xdr:rowOff>
    </xdr:from>
    <xdr:to>
      <xdr:col>18</xdr:col>
      <xdr:colOff>177800</xdr:colOff>
      <xdr:row>35</xdr:row>
      <xdr:rowOff>198826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79321"/>
          <a:ext cx="698500" cy="2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197129</xdr:rowOff>
    </xdr:from>
    <xdr:to>
      <xdr:col>29</xdr:col>
      <xdr:colOff>177800</xdr:colOff>
      <xdr:row>35</xdr:row>
      <xdr:rowOff>298729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7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42206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197266</xdr:rowOff>
    </xdr:from>
    <xdr:to>
      <xdr:col>26</xdr:col>
      <xdr:colOff>101600</xdr:colOff>
      <xdr:row>35</xdr:row>
      <xdr:rowOff>298866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309043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7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74829</xdr:rowOff>
    </xdr:from>
    <xdr:to>
      <xdr:col>22</xdr:col>
      <xdr:colOff>165100</xdr:colOff>
      <xdr:row>35</xdr:row>
      <xdr:rowOff>176429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118171</xdr:rowOff>
    </xdr:from>
    <xdr:to>
      <xdr:col>19</xdr:col>
      <xdr:colOff>38100</xdr:colOff>
      <xdr:row>35</xdr:row>
      <xdr:rowOff>219771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2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229948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9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148026</xdr:rowOff>
    </xdr:from>
    <xdr:to>
      <xdr:col>15</xdr:col>
      <xdr:colOff>101600</xdr:colOff>
      <xdr:row>35</xdr:row>
      <xdr:rowOff>249626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259803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20104</xdr:rowOff>
    </xdr:from>
    <xdr:to>
      <xdr:col>24</xdr:col>
      <xdr:colOff>63500</xdr:colOff>
      <xdr:row>33</xdr:row>
      <xdr:rowOff>16789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6504"/>
          <a:ext cx="838200" cy="1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113049</xdr:rowOff>
    </xdr:from>
    <xdr:to>
      <xdr:col>19</xdr:col>
      <xdr:colOff>177800</xdr:colOff>
      <xdr:row>33</xdr:row>
      <xdr:rowOff>16789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99449"/>
          <a:ext cx="889000" cy="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113049</xdr:rowOff>
    </xdr:from>
    <xdr:to>
      <xdr:col>15</xdr:col>
      <xdr:colOff>50800</xdr:colOff>
      <xdr:row>32</xdr:row>
      <xdr:rowOff>123050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9944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121507</xdr:rowOff>
    </xdr:from>
    <xdr:to>
      <xdr:col>10</xdr:col>
      <xdr:colOff>114300</xdr:colOff>
      <xdr:row>32</xdr:row>
      <xdr:rowOff>123050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07907"/>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140754</xdr:rowOff>
    </xdr:from>
    <xdr:to>
      <xdr:col>24</xdr:col>
      <xdr:colOff>114300</xdr:colOff>
      <xdr:row>32</xdr:row>
      <xdr:rowOff>70904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163631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137439</xdr:rowOff>
    </xdr:from>
    <xdr:to>
      <xdr:col>20</xdr:col>
      <xdr:colOff>38100</xdr:colOff>
      <xdr:row>33</xdr:row>
      <xdr:rowOff>67589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84116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39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62249</xdr:rowOff>
    </xdr:from>
    <xdr:to>
      <xdr:col>15</xdr:col>
      <xdr:colOff>101600</xdr:colOff>
      <xdr:row>32</xdr:row>
      <xdr:rowOff>163849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8926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72250</xdr:rowOff>
    </xdr:from>
    <xdr:to>
      <xdr:col>10</xdr:col>
      <xdr:colOff>165100</xdr:colOff>
      <xdr:row>33</xdr:row>
      <xdr:rowOff>2400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18927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3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70707</xdr:rowOff>
    </xdr:from>
    <xdr:to>
      <xdr:col>6</xdr:col>
      <xdr:colOff>38100</xdr:colOff>
      <xdr:row>33</xdr:row>
      <xdr:rowOff>857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17384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36430</xdr:rowOff>
    </xdr:from>
    <xdr:to>
      <xdr:col>24</xdr:col>
      <xdr:colOff>63500</xdr:colOff>
      <xdr:row>56</xdr:row>
      <xdr:rowOff>39688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37630"/>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141872</xdr:rowOff>
    </xdr:from>
    <xdr:to>
      <xdr:col>19</xdr:col>
      <xdr:colOff>177800</xdr:colOff>
      <xdr:row>56</xdr:row>
      <xdr:rowOff>36430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28722"/>
          <a:ext cx="889000" cy="40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141872</xdr:rowOff>
    </xdr:from>
    <xdr:to>
      <xdr:col>15</xdr:col>
      <xdr:colOff>50800</xdr:colOff>
      <xdr:row>55</xdr:row>
      <xdr:rowOff>39001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28722"/>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39001</xdr:rowOff>
    </xdr:from>
    <xdr:to>
      <xdr:col>10</xdr:col>
      <xdr:colOff>114300</xdr:colOff>
      <xdr:row>56</xdr:row>
      <xdr:rowOff>169875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8751"/>
          <a:ext cx="889000" cy="30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160338</xdr:rowOff>
    </xdr:from>
    <xdr:to>
      <xdr:col>24</xdr:col>
      <xdr:colOff>114300</xdr:colOff>
      <xdr:row>56</xdr:row>
      <xdr:rowOff>90488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11765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157080</xdr:rowOff>
    </xdr:from>
    <xdr:to>
      <xdr:col>20</xdr:col>
      <xdr:colOff>38100</xdr:colOff>
      <xdr:row>56</xdr:row>
      <xdr:rowOff>87230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103757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91072</xdr:rowOff>
    </xdr:from>
    <xdr:to>
      <xdr:col>15</xdr:col>
      <xdr:colOff>101600</xdr:colOff>
      <xdr:row>54</xdr:row>
      <xdr:rowOff>21222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37749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9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159651</xdr:rowOff>
    </xdr:from>
    <xdr:to>
      <xdr:col>10</xdr:col>
      <xdr:colOff>165100</xdr:colOff>
      <xdr:row>55</xdr:row>
      <xdr:rowOff>89801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106328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19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119075</xdr:rowOff>
    </xdr:from>
    <xdr:to>
      <xdr:col>6</xdr:col>
      <xdr:colOff>38100</xdr:colOff>
      <xdr:row>57</xdr:row>
      <xdr:rowOff>49225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65752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94817</xdr:rowOff>
    </xdr:from>
    <xdr:to>
      <xdr:col>24</xdr:col>
      <xdr:colOff>63500</xdr:colOff>
      <xdr:row>77</xdr:row>
      <xdr:rowOff>123013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96467"/>
          <a:ext cx="8382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123013</xdr:rowOff>
    </xdr:from>
    <xdr:to>
      <xdr:col>19</xdr:col>
      <xdr:colOff>177800</xdr:colOff>
      <xdr:row>77</xdr:row>
      <xdr:rowOff>149377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24663"/>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149377</xdr:rowOff>
    </xdr:from>
    <xdr:to>
      <xdr:col>15</xdr:col>
      <xdr:colOff>50800</xdr:colOff>
      <xdr:row>78</xdr:row>
      <xdr:rowOff>18390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51027"/>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18390</xdr:rowOff>
    </xdr:from>
    <xdr:to>
      <xdr:col>10</xdr:col>
      <xdr:colOff>114300</xdr:colOff>
      <xdr:row>78</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1490"/>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44017</xdr:rowOff>
    </xdr:from>
    <xdr:to>
      <xdr:col>24</xdr:col>
      <xdr:colOff>114300</xdr:colOff>
      <xdr:row>77</xdr:row>
      <xdr:rowOff>145617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66894</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09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72213</xdr:rowOff>
    </xdr:from>
    <xdr:to>
      <xdr:col>20</xdr:col>
      <xdr:colOff>38100</xdr:colOff>
      <xdr:row>78</xdr:row>
      <xdr:rowOff>2363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18890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98577</xdr:rowOff>
    </xdr:from>
    <xdr:to>
      <xdr:col>15</xdr:col>
      <xdr:colOff>101600</xdr:colOff>
      <xdr:row>78</xdr:row>
      <xdr:rowOff>28727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45254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7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139040</xdr:rowOff>
    </xdr:from>
    <xdr:to>
      <xdr:col>10</xdr:col>
      <xdr:colOff>165100</xdr:colOff>
      <xdr:row>78</xdr:row>
      <xdr:rowOff>69190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60317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51257</xdr:rowOff>
    </xdr:from>
    <xdr:to>
      <xdr:col>6</xdr:col>
      <xdr:colOff>38100</xdr:colOff>
      <xdr:row>78</xdr:row>
      <xdr:rowOff>152857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143984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5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103887</xdr:rowOff>
    </xdr:from>
    <xdr:to>
      <xdr:col>24</xdr:col>
      <xdr:colOff>63500</xdr:colOff>
      <xdr:row>97</xdr:row>
      <xdr:rowOff>154178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7345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132335</xdr:rowOff>
    </xdr:from>
    <xdr:to>
      <xdr:col>19</xdr:col>
      <xdr:colOff>177800</xdr:colOff>
      <xdr:row>97</xdr:row>
      <xdr:rowOff>154178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62985"/>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132335</xdr:rowOff>
    </xdr:from>
    <xdr:to>
      <xdr:col>15</xdr:col>
      <xdr:colOff>50800</xdr:colOff>
      <xdr:row>98</xdr:row>
      <xdr:rowOff>48388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62985"/>
          <a:ext cx="889000" cy="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48388</xdr:rowOff>
    </xdr:from>
    <xdr:to>
      <xdr:col>10</xdr:col>
      <xdr:colOff>114300</xdr:colOff>
      <xdr:row>98</xdr:row>
      <xdr:rowOff>77597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50488"/>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53087</xdr:rowOff>
    </xdr:from>
    <xdr:to>
      <xdr:col>24</xdr:col>
      <xdr:colOff>114300</xdr:colOff>
      <xdr:row>97</xdr:row>
      <xdr:rowOff>154687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75964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53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103378</xdr:rowOff>
    </xdr:from>
    <xdr:to>
      <xdr:col>20</xdr:col>
      <xdr:colOff>38100</xdr:colOff>
      <xdr:row>98</xdr:row>
      <xdr:rowOff>33528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24655</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2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81535</xdr:rowOff>
    </xdr:from>
    <xdr:to>
      <xdr:col>15</xdr:col>
      <xdr:colOff>101600</xdr:colOff>
      <xdr:row>98</xdr:row>
      <xdr:rowOff>11685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7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2812</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80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169038</xdr:rowOff>
    </xdr:from>
    <xdr:to>
      <xdr:col>10</xdr:col>
      <xdr:colOff>165100</xdr:colOff>
      <xdr:row>98</xdr:row>
      <xdr:rowOff>99188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7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90315</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8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26797</xdr:rowOff>
    </xdr:from>
    <xdr:to>
      <xdr:col>6</xdr:col>
      <xdr:colOff>38100</xdr:colOff>
      <xdr:row>98</xdr:row>
      <xdr:rowOff>128397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119524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92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19533</xdr:rowOff>
    </xdr:from>
    <xdr:to>
      <xdr:col>55</xdr:col>
      <xdr:colOff>0</xdr:colOff>
      <xdr:row>36</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191733"/>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41364</xdr:rowOff>
    </xdr:from>
    <xdr:to>
      <xdr:col>50</xdr:col>
      <xdr:colOff>114300</xdr:colOff>
      <xdr:row>36</xdr:row>
      <xdr:rowOff>44450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699214"/>
          <a:ext cx="889000" cy="5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7245</xdr:rowOff>
    </xdr:from>
    <xdr:to>
      <xdr:col>45</xdr:col>
      <xdr:colOff>177800</xdr:colOff>
      <xdr:row>33</xdr:row>
      <xdr:rowOff>41364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665095"/>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7245</xdr:rowOff>
    </xdr:from>
    <xdr:to>
      <xdr:col>41</xdr:col>
      <xdr:colOff>50800</xdr:colOff>
      <xdr:row>36</xdr:row>
      <xdr:rowOff>1816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665095"/>
          <a:ext cx="889000" cy="50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140183</xdr:rowOff>
    </xdr:from>
    <xdr:to>
      <xdr:col>55</xdr:col>
      <xdr:colOff>50800</xdr:colOff>
      <xdr:row>36</xdr:row>
      <xdr:rowOff>70333</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1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163060</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599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165100</xdr:rowOff>
    </xdr:from>
    <xdr:to>
      <xdr:col>50</xdr:col>
      <xdr:colOff>165100</xdr:colOff>
      <xdr:row>36</xdr:row>
      <xdr:rowOff>95250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111777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4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162014</xdr:rowOff>
    </xdr:from>
    <xdr:to>
      <xdr:col>46</xdr:col>
      <xdr:colOff>38100</xdr:colOff>
      <xdr:row>33</xdr:row>
      <xdr:rowOff>92164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108691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42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127895</xdr:rowOff>
    </xdr:from>
    <xdr:to>
      <xdr:col>41</xdr:col>
      <xdr:colOff>101600</xdr:colOff>
      <xdr:row>33</xdr:row>
      <xdr:rowOff>58045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6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49172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0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122466</xdr:rowOff>
    </xdr:from>
    <xdr:to>
      <xdr:col>36</xdr:col>
      <xdr:colOff>165100</xdr:colOff>
      <xdr:row>36</xdr:row>
      <xdr:rowOff>52616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1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43743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21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140208</xdr:rowOff>
    </xdr:from>
    <xdr:to>
      <xdr:col>55</xdr:col>
      <xdr:colOff>0</xdr:colOff>
      <xdr:row>54</xdr:row>
      <xdr:rowOff>12941</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227058"/>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12941</xdr:rowOff>
    </xdr:from>
    <xdr:to>
      <xdr:col>50</xdr:col>
      <xdr:colOff>114300</xdr:colOff>
      <xdr:row>54</xdr:row>
      <xdr:rowOff>23965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271241"/>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163805</xdr:rowOff>
    </xdr:from>
    <xdr:to>
      <xdr:col>45</xdr:col>
      <xdr:colOff>177800</xdr:colOff>
      <xdr:row>54</xdr:row>
      <xdr:rowOff>23965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250655"/>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163805</xdr:rowOff>
    </xdr:from>
    <xdr:to>
      <xdr:col>41</xdr:col>
      <xdr:colOff>50800</xdr:colOff>
      <xdr:row>54</xdr:row>
      <xdr:rowOff>43002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250655"/>
          <a:ext cx="889000" cy="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89408</xdr:rowOff>
    </xdr:from>
    <xdr:to>
      <xdr:col>55</xdr:col>
      <xdr:colOff>50800</xdr:colOff>
      <xdr:row>54</xdr:row>
      <xdr:rowOff>19558</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1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112285</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0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133591</xdr:rowOff>
    </xdr:from>
    <xdr:to>
      <xdr:col>50</xdr:col>
      <xdr:colOff>165100</xdr:colOff>
      <xdr:row>54</xdr:row>
      <xdr:rowOff>63741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2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80268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144615</xdr:rowOff>
    </xdr:from>
    <xdr:to>
      <xdr:col>46</xdr:col>
      <xdr:colOff>38100</xdr:colOff>
      <xdr:row>54</xdr:row>
      <xdr:rowOff>74765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2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91292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113005</xdr:rowOff>
    </xdr:from>
    <xdr:to>
      <xdr:col>41</xdr:col>
      <xdr:colOff>101600</xdr:colOff>
      <xdr:row>54</xdr:row>
      <xdr:rowOff>43155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1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59682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7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163652</xdr:rowOff>
    </xdr:from>
    <xdr:to>
      <xdr:col>36</xdr:col>
      <xdr:colOff>165100</xdr:colOff>
      <xdr:row>54</xdr:row>
      <xdr:rowOff>93802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110329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57083</xdr:rowOff>
    </xdr:from>
    <xdr:to>
      <xdr:col>55</xdr:col>
      <xdr:colOff>0</xdr:colOff>
      <xdr:row>76</xdr:row>
      <xdr:rowOff>106621</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087283"/>
          <a:ext cx="838200" cy="4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44076</xdr:rowOff>
    </xdr:from>
    <xdr:to>
      <xdr:col>50</xdr:col>
      <xdr:colOff>114300</xdr:colOff>
      <xdr:row>76</xdr:row>
      <xdr:rowOff>106621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074276"/>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44076</xdr:rowOff>
    </xdr:from>
    <xdr:to>
      <xdr:col>45</xdr:col>
      <xdr:colOff>177800</xdr:colOff>
      <xdr:row>76</xdr:row>
      <xdr:rowOff>58889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3074276"/>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58889</xdr:rowOff>
    </xdr:from>
    <xdr:to>
      <xdr:col>41</xdr:col>
      <xdr:colOff>50800</xdr:colOff>
      <xdr:row>76</xdr:row>
      <xdr:rowOff>66456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089089"/>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6283</xdr:rowOff>
    </xdr:from>
    <xdr:to>
      <xdr:col>55</xdr:col>
      <xdr:colOff>50800</xdr:colOff>
      <xdr:row>76</xdr:row>
      <xdr:rowOff>107883</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3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29161</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55821</xdr:rowOff>
    </xdr:from>
    <xdr:to>
      <xdr:col>50</xdr:col>
      <xdr:colOff>165100</xdr:colOff>
      <xdr:row>76</xdr:row>
      <xdr:rowOff>157421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0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2498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8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164726</xdr:rowOff>
    </xdr:from>
    <xdr:to>
      <xdr:col>46</xdr:col>
      <xdr:colOff>38100</xdr:colOff>
      <xdr:row>76</xdr:row>
      <xdr:rowOff>94876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0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111403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9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8089</xdr:rowOff>
    </xdr:from>
    <xdr:to>
      <xdr:col>41</xdr:col>
      <xdr:colOff>101600</xdr:colOff>
      <xdr:row>76</xdr:row>
      <xdr:rowOff>109689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126217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15656</xdr:rowOff>
    </xdr:from>
    <xdr:to>
      <xdr:col>36</xdr:col>
      <xdr:colOff>165100</xdr:colOff>
      <xdr:row>76</xdr:row>
      <xdr:rowOff>117256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0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133783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141712</xdr:rowOff>
    </xdr:from>
    <xdr:to>
      <xdr:col>55</xdr:col>
      <xdr:colOff>0</xdr:colOff>
      <xdr:row>92</xdr:row>
      <xdr:rowOff>24806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5743662"/>
          <a:ext cx="8382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24806</xdr:rowOff>
    </xdr:from>
    <xdr:to>
      <xdr:col>50</xdr:col>
      <xdr:colOff>114300</xdr:colOff>
      <xdr:row>93</xdr:row>
      <xdr:rowOff>58730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5798206"/>
          <a:ext cx="889000" cy="2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107559</xdr:rowOff>
    </xdr:from>
    <xdr:to>
      <xdr:col>45</xdr:col>
      <xdr:colOff>177800</xdr:colOff>
      <xdr:row>93</xdr:row>
      <xdr:rowOff>58730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5880959"/>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107559</xdr:rowOff>
    </xdr:from>
    <xdr:to>
      <xdr:col>41</xdr:col>
      <xdr:colOff>50800</xdr:colOff>
      <xdr:row>93</xdr:row>
      <xdr:rowOff>159406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5880959"/>
          <a:ext cx="889000" cy="22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90912</xdr:rowOff>
    </xdr:from>
    <xdr:to>
      <xdr:col>55</xdr:col>
      <xdr:colOff>50800</xdr:colOff>
      <xdr:row>92</xdr:row>
      <xdr:rowOff>21062</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56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113789</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554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145456</xdr:rowOff>
    </xdr:from>
    <xdr:to>
      <xdr:col>50</xdr:col>
      <xdr:colOff>165100</xdr:colOff>
      <xdr:row>92</xdr:row>
      <xdr:rowOff>75606</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574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92133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5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7930</xdr:rowOff>
    </xdr:from>
    <xdr:to>
      <xdr:col>46</xdr:col>
      <xdr:colOff>38100</xdr:colOff>
      <xdr:row>93</xdr:row>
      <xdr:rowOff>109530</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59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126057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7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56759</xdr:rowOff>
    </xdr:from>
    <xdr:to>
      <xdr:col>41</xdr:col>
      <xdr:colOff>101600</xdr:colOff>
      <xdr:row>92</xdr:row>
      <xdr:rowOff>158359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58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3436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560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108606</xdr:rowOff>
    </xdr:from>
    <xdr:to>
      <xdr:col>36</xdr:col>
      <xdr:colOff>165100</xdr:colOff>
      <xdr:row>94</xdr:row>
      <xdr:rowOff>38756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0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55283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58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48260</xdr:rowOff>
    </xdr:from>
    <xdr:to>
      <xdr:col>85</xdr:col>
      <xdr:colOff>127000</xdr:colOff>
      <xdr:row>34</xdr:row>
      <xdr:rowOff>55347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5877560"/>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124477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55347</xdr:rowOff>
    </xdr:from>
    <xdr:to>
      <xdr:col>81</xdr:col>
      <xdr:colOff>50800</xdr:colOff>
      <xdr:row>35</xdr:row>
      <xdr:rowOff>12370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588464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1033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12370</xdr:rowOff>
    </xdr:from>
    <xdr:to>
      <xdr:col>76</xdr:col>
      <xdr:colOff>114300</xdr:colOff>
      <xdr:row>35</xdr:row>
      <xdr:rowOff>100838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3703300" y="6013120"/>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115562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628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54661</xdr:rowOff>
    </xdr:from>
    <xdr:to>
      <xdr:col>71</xdr:col>
      <xdr:colOff>177800</xdr:colOff>
      <xdr:row>35</xdr:row>
      <xdr:rowOff>100838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5712511"/>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168910</xdr:rowOff>
    </xdr:from>
    <xdr:to>
      <xdr:col>85</xdr:col>
      <xdr:colOff>177800</xdr:colOff>
      <xdr:row>34</xdr:row>
      <xdr:rowOff>99060</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20337</xdr:rowOff>
    </xdr:from>
    <xdr:ext cx="469744"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4547</xdr:rowOff>
    </xdr:from>
    <xdr:to>
      <xdr:col>81</xdr:col>
      <xdr:colOff>101600</xdr:colOff>
      <xdr:row>34</xdr:row>
      <xdr:rowOff>106147</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32</xdr:row>
      <xdr:rowOff>122674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33728" y="56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133020</xdr:rowOff>
    </xdr:from>
    <xdr:to>
      <xdr:col>76</xdr:col>
      <xdr:colOff>165100</xdr:colOff>
      <xdr:row>35</xdr:row>
      <xdr:rowOff>63170</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59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79697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57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50038</xdr:rowOff>
    </xdr:from>
    <xdr:to>
      <xdr:col>72</xdr:col>
      <xdr:colOff>38100</xdr:colOff>
      <xdr:row>35</xdr:row>
      <xdr:rowOff>151638</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142765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3861</xdr:rowOff>
    </xdr:from>
    <xdr:to>
      <xdr:col>67</xdr:col>
      <xdr:colOff>101600</xdr:colOff>
      <xdr:row>33</xdr:row>
      <xdr:rowOff>105461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56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96588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575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93637</xdr:rowOff>
    </xdr:from>
    <xdr:to>
      <xdr:col>85</xdr:col>
      <xdr:colOff>127000</xdr:colOff>
      <xdr:row>71</xdr:row>
      <xdr:rowOff>127851</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266587"/>
          <a:ext cx="8382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37020</xdr:rowOff>
    </xdr:from>
    <xdr:to>
      <xdr:col>81</xdr:col>
      <xdr:colOff>50800</xdr:colOff>
      <xdr:row>71</xdr:row>
      <xdr:rowOff>93637</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2209970"/>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36640</xdr:rowOff>
    </xdr:from>
    <xdr:to>
      <xdr:col>76</xdr:col>
      <xdr:colOff>114300</xdr:colOff>
      <xdr:row>71</xdr:row>
      <xdr:rowOff>37020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220959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36640</xdr:rowOff>
    </xdr:from>
    <xdr:to>
      <xdr:col>71</xdr:col>
      <xdr:colOff>177800</xdr:colOff>
      <xdr:row>72</xdr:row>
      <xdr:rowOff>11075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2209590"/>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77051</xdr:rowOff>
    </xdr:from>
    <xdr:to>
      <xdr:col>85</xdr:col>
      <xdr:colOff>177800</xdr:colOff>
      <xdr:row>72</xdr:row>
      <xdr:rowOff>7201</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2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163428</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16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42837</xdr:rowOff>
    </xdr:from>
    <xdr:to>
      <xdr:col>81</xdr:col>
      <xdr:colOff>101600</xdr:colOff>
      <xdr:row>71</xdr:row>
      <xdr:rowOff>144437</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2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160964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199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157670</xdr:rowOff>
    </xdr:from>
    <xdr:to>
      <xdr:col>76</xdr:col>
      <xdr:colOff>165100</xdr:colOff>
      <xdr:row>71</xdr:row>
      <xdr:rowOff>87820</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1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104347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19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157290</xdr:rowOff>
    </xdr:from>
    <xdr:to>
      <xdr:col>72</xdr:col>
      <xdr:colOff>38100</xdr:colOff>
      <xdr:row>71</xdr:row>
      <xdr:rowOff>87440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1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103967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19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131725</xdr:rowOff>
    </xdr:from>
    <xdr:to>
      <xdr:col>67</xdr:col>
      <xdr:colOff>101600</xdr:colOff>
      <xdr:row>72</xdr:row>
      <xdr:rowOff>61875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3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78402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0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88646</xdr:rowOff>
    </xdr:from>
    <xdr:to>
      <xdr:col>85</xdr:col>
      <xdr:colOff>127000</xdr:colOff>
      <xdr:row>96</xdr:row>
      <xdr:rowOff>10046</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5481300" y="16376396"/>
          <a:ext cx="838200" cy="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88646</xdr:rowOff>
    </xdr:from>
    <xdr:to>
      <xdr:col>81</xdr:col>
      <xdr:colOff>50800</xdr:colOff>
      <xdr:row>96</xdr:row>
      <xdr:rowOff>58165</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4592300" y="16376396"/>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111010</xdr:rowOff>
    </xdr:from>
    <xdr:to>
      <xdr:col>76</xdr:col>
      <xdr:colOff>114300</xdr:colOff>
      <xdr:row>96</xdr:row>
      <xdr:rowOff>58165</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055860"/>
          <a:ext cx="889000" cy="4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111010</xdr:rowOff>
    </xdr:from>
    <xdr:to>
      <xdr:col>71</xdr:col>
      <xdr:colOff>177800</xdr:colOff>
      <xdr:row>97</xdr:row>
      <xdr:rowOff>43993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055860"/>
          <a:ext cx="889000" cy="6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130696</xdr:rowOff>
    </xdr:from>
    <xdr:to>
      <xdr:col>85</xdr:col>
      <xdr:colOff>177800</xdr:colOff>
      <xdr:row>96</xdr:row>
      <xdr:rowOff>60846</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4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153573</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37846</xdr:rowOff>
    </xdr:from>
    <xdr:to>
      <xdr:col>81</xdr:col>
      <xdr:colOff>101600</xdr:colOff>
      <xdr:row>95</xdr:row>
      <xdr:rowOff>139446</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3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155973</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1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7365</xdr:rowOff>
    </xdr:from>
    <xdr:to>
      <xdr:col>76</xdr:col>
      <xdr:colOff>165100</xdr:colOff>
      <xdr:row>96</xdr:row>
      <xdr:rowOff>108965</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4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125492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2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60210</xdr:rowOff>
    </xdr:from>
    <xdr:to>
      <xdr:col>72</xdr:col>
      <xdr:colOff>38100</xdr:colOff>
      <xdr:row>93</xdr:row>
      <xdr:rowOff>161810</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6887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7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164643</xdr:rowOff>
    </xdr:from>
    <xdr:to>
      <xdr:col>67</xdr:col>
      <xdr:colOff>101600</xdr:colOff>
      <xdr:row>97</xdr:row>
      <xdr:rowOff>94793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111320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39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45517</xdr:rowOff>
    </xdr:from>
    <xdr:to>
      <xdr:col>116</xdr:col>
      <xdr:colOff>63500</xdr:colOff>
      <xdr:row>38</xdr:row>
      <xdr:rowOff>48260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56061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43688</xdr:rowOff>
    </xdr:from>
    <xdr:to>
      <xdr:col>111</xdr:col>
      <xdr:colOff>177800</xdr:colOff>
      <xdr:row>38</xdr:row>
      <xdr:rowOff>45517</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55878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161646</xdr:rowOff>
    </xdr:from>
    <xdr:to>
      <xdr:col>107</xdr:col>
      <xdr:colOff>50800</xdr:colOff>
      <xdr:row>38</xdr:row>
      <xdr:rowOff>43688</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50529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93066</xdr:rowOff>
    </xdr:from>
    <xdr:to>
      <xdr:col>102</xdr:col>
      <xdr:colOff>114300</xdr:colOff>
      <xdr:row>37</xdr:row>
      <xdr:rowOff>161646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4367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168910</xdr:rowOff>
    </xdr:from>
    <xdr:to>
      <xdr:col>116</xdr:col>
      <xdr:colOff>114300</xdr:colOff>
      <xdr:row>38</xdr:row>
      <xdr:rowOff>99060</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83837</xdr:rowOff>
    </xdr:from>
    <xdr:ext cx="378565"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42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166167</xdr:rowOff>
    </xdr:from>
    <xdr:to>
      <xdr:col>112</xdr:col>
      <xdr:colOff>38100</xdr:colOff>
      <xdr:row>38</xdr:row>
      <xdr:rowOff>96317</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87444</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164338</xdr:rowOff>
    </xdr:from>
    <xdr:to>
      <xdr:col>107</xdr:col>
      <xdr:colOff>101600</xdr:colOff>
      <xdr:row>38</xdr:row>
      <xdr:rowOff>94488</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85615</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110846</xdr:rowOff>
    </xdr:from>
    <xdr:to>
      <xdr:col>102</xdr:col>
      <xdr:colOff>165100</xdr:colOff>
      <xdr:row>38</xdr:row>
      <xdr:rowOff>40996</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57523</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229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42266</xdr:rowOff>
    </xdr:from>
    <xdr:to>
      <xdr:col>98</xdr:col>
      <xdr:colOff>38100</xdr:colOff>
      <xdr:row>37</xdr:row>
      <xdr:rowOff>143866</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160393</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16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18804</xdr:rowOff>
    </xdr:from>
    <xdr:to>
      <xdr:col>116</xdr:col>
      <xdr:colOff>63500</xdr:colOff>
      <xdr:row>59</xdr:row>
      <xdr:rowOff>31768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10134354"/>
          <a:ext cx="8382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18804</xdr:rowOff>
    </xdr:from>
    <xdr:to>
      <xdr:col>111</xdr:col>
      <xdr:colOff>177800</xdr:colOff>
      <xdr:row>59</xdr:row>
      <xdr:rowOff>35964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10134354"/>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35834</xdr:rowOff>
    </xdr:from>
    <xdr:to>
      <xdr:col>107</xdr:col>
      <xdr:colOff>50800</xdr:colOff>
      <xdr:row>59</xdr:row>
      <xdr:rowOff>35964</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1015138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33776</xdr:rowOff>
    </xdr:from>
    <xdr:to>
      <xdr:col>102</xdr:col>
      <xdr:colOff>114300</xdr:colOff>
      <xdr:row>59</xdr:row>
      <xdr:rowOff>35834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1014932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152418</xdr:rowOff>
    </xdr:from>
    <xdr:to>
      <xdr:col>116</xdr:col>
      <xdr:colOff>114300</xdr:colOff>
      <xdr:row>59</xdr:row>
      <xdr:rowOff>82568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100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67345</xdr:rowOff>
    </xdr:from>
    <xdr:ext cx="469744"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1001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139454</xdr:rowOff>
    </xdr:from>
    <xdr:to>
      <xdr:col>112</xdr:col>
      <xdr:colOff>38100</xdr:colOff>
      <xdr:row>59</xdr:row>
      <xdr:rowOff>69604</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60731</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75728" y="10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156614</xdr:rowOff>
    </xdr:from>
    <xdr:to>
      <xdr:col>107</xdr:col>
      <xdr:colOff>101600</xdr:colOff>
      <xdr:row>59</xdr:row>
      <xdr:rowOff>86764</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10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77891</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1019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156484</xdr:rowOff>
    </xdr:from>
    <xdr:to>
      <xdr:col>102</xdr:col>
      <xdr:colOff>165100</xdr:colOff>
      <xdr:row>59</xdr:row>
      <xdr:rowOff>86634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101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77761</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1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154426</xdr:rowOff>
    </xdr:from>
    <xdr:to>
      <xdr:col>98</xdr:col>
      <xdr:colOff>38100</xdr:colOff>
      <xdr:row>59</xdr:row>
      <xdr:rowOff>84576</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100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75703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19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58547</xdr:rowOff>
    </xdr:from>
    <xdr:to>
      <xdr:col>116</xdr:col>
      <xdr:colOff>63500</xdr:colOff>
      <xdr:row>78</xdr:row>
      <xdr:rowOff>111888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431647"/>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58547</xdr:rowOff>
    </xdr:from>
    <xdr:to>
      <xdr:col>111</xdr:col>
      <xdr:colOff>177800</xdr:colOff>
      <xdr:row>78</xdr:row>
      <xdr:rowOff>129794</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431647"/>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129794</xdr:rowOff>
    </xdr:from>
    <xdr:to>
      <xdr:col>107</xdr:col>
      <xdr:colOff>50800</xdr:colOff>
      <xdr:row>78</xdr:row>
      <xdr:rowOff>133604</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50289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103124</xdr:rowOff>
    </xdr:from>
    <xdr:to>
      <xdr:col>102</xdr:col>
      <xdr:colOff>114300</xdr:colOff>
      <xdr:row>78</xdr:row>
      <xdr:rowOff>133604</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656300" y="1347622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61088</xdr:rowOff>
    </xdr:from>
    <xdr:to>
      <xdr:col>116</xdr:col>
      <xdr:colOff>114300</xdr:colOff>
      <xdr:row>78</xdr:row>
      <xdr:rowOff>162688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147465</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3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7747</xdr:rowOff>
    </xdr:from>
    <xdr:to>
      <xdr:col>112</xdr:col>
      <xdr:colOff>38100</xdr:colOff>
      <xdr:row>78</xdr:row>
      <xdr:rowOff>109347</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100474</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78994</xdr:rowOff>
    </xdr:from>
    <xdr:to>
      <xdr:col>107</xdr:col>
      <xdr:colOff>101600</xdr:colOff>
      <xdr:row>79</xdr:row>
      <xdr:rowOff>9144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4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271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82804</xdr:rowOff>
    </xdr:from>
    <xdr:to>
      <xdr:col>102</xdr:col>
      <xdr:colOff>165100</xdr:colOff>
      <xdr:row>79</xdr:row>
      <xdr:rowOff>12954</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4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4081</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354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52324</xdr:rowOff>
    </xdr:from>
    <xdr:to>
      <xdr:col>98</xdr:col>
      <xdr:colOff>38100</xdr:colOff>
      <xdr:row>78</xdr:row>
      <xdr:rowOff>153924</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145051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445</a:t>
          </a:r>
          <a:r>
            <a:rPr kumimoji="1" lang="ja-JP" altLang="en-US" sz="1200">
              <a:latin typeface="ＭＳ Ｐゴシック" panose="020B0600070205080204" pitchFamily="50" charset="-128"/>
              <a:ea typeface="ＭＳ Ｐゴシック" panose="020B0600070205080204" pitchFamily="50" charset="-128"/>
            </a:rPr>
            <a:t>千円となっています。なお、グループ内の他団体に比べ人口が少なく（</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府県中</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位。１位神奈川県：</a:t>
          </a:r>
          <a:r>
            <a:rPr kumimoji="1" lang="en-US" altLang="ja-JP" sz="1200">
              <a:latin typeface="ＭＳ Ｐゴシック" panose="020B0600070205080204" pitchFamily="50" charset="-128"/>
              <a:ea typeface="ＭＳ Ｐゴシック" panose="020B0600070205080204" pitchFamily="50" charset="-128"/>
            </a:rPr>
            <a:t>9,202,559</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位三重県：</a:t>
          </a:r>
          <a:r>
            <a:rPr kumimoji="1" lang="en-US" altLang="ja-JP" sz="1200">
              <a:latin typeface="ＭＳ Ｐゴシック" panose="020B0600070205080204" pitchFamily="50" charset="-128"/>
              <a:ea typeface="ＭＳ Ｐゴシック" panose="020B0600070205080204" pitchFamily="50" charset="-128"/>
            </a:rPr>
            <a:t>1,741,266</a:t>
          </a:r>
          <a:r>
            <a:rPr kumimoji="1" lang="ja-JP" altLang="en-US" sz="1200">
              <a:latin typeface="ＭＳ Ｐゴシック" panose="020B0600070205080204" pitchFamily="50" charset="-128"/>
              <a:ea typeface="ＭＳ Ｐゴシック" panose="020B0600070205080204" pitchFamily="50" charset="-128"/>
            </a:rPr>
            <a:t>人）、政令指定都市もないため、住民一人当たり換算の歳出は他府県と比べて相対的に高くなる傾向にあります。　</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千円となっており、グループ内平均値を上回っています。引き続き、給与制度の運用の適正化に努めることで、総人件費の抑制につなげます。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は上回っていますが、前年度からは減少しています。これは、新型コロナウイルス感染症が５類に移行したことにより、社会的検査に要していた委託料等の減等によるものです。</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73</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千円となっており、グループ内平均を上回っています。前年度と比較し、増加している主な要因は、道路橋りょう費の増等によるものです。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千円となっており、グループ内平均値は上回っています。これは、老人医療対策費や保育所事業費の増等によるものです。</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千円となっており、グループ内平均値は上回っていますが、前年度からは微減しています。これは、過去の県債（公共事業等債、臨時財政対策債等）の元金償還額が減少したことが主な要因です。</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千円となっており、前年度から</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千円減少しています。これは、退職手当基金への積立金が減少したことが主な要因です。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53975</xdr:rowOff>
    </xdr:from>
    <xdr:to>
      <xdr:col>24</xdr:col>
      <xdr:colOff>63500</xdr:colOff>
      <xdr:row>32</xdr:row>
      <xdr:rowOff>67310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4037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67310</xdr:rowOff>
    </xdr:from>
    <xdr:to>
      <xdr:col>19</xdr:col>
      <xdr:colOff>177800</xdr:colOff>
      <xdr:row>32</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5371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149225</xdr:rowOff>
    </xdr:from>
    <xdr:to>
      <xdr:col>15</xdr:col>
      <xdr:colOff>50800</xdr:colOff>
      <xdr:row>32</xdr:row>
      <xdr:rowOff>156845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5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156845</xdr:rowOff>
    </xdr:from>
    <xdr:to>
      <xdr:col>10</xdr:col>
      <xdr:colOff>114300</xdr:colOff>
      <xdr:row>32</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43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3175</xdr:rowOff>
    </xdr:from>
    <xdr:to>
      <xdr:col>24</xdr:col>
      <xdr:colOff>114300</xdr:colOff>
      <xdr:row>32</xdr:row>
      <xdr:rowOff>104775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26052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16510</xdr:rowOff>
    </xdr:from>
    <xdr:to>
      <xdr:col>20</xdr:col>
      <xdr:colOff>38100</xdr:colOff>
      <xdr:row>32</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134637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98425</xdr:rowOff>
    </xdr:from>
    <xdr:to>
      <xdr:col>15</xdr:col>
      <xdr:colOff>101600</xdr:colOff>
      <xdr:row>33</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45102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36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106045</xdr:rowOff>
    </xdr:from>
    <xdr:to>
      <xdr:col>10</xdr:col>
      <xdr:colOff>165100</xdr:colOff>
      <xdr:row>33</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52722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6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107950</xdr:rowOff>
    </xdr:from>
    <xdr:to>
      <xdr:col>6</xdr:col>
      <xdr:colOff>38100</xdr:colOff>
      <xdr:row>33</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54627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6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89735</xdr:rowOff>
    </xdr:from>
    <xdr:to>
      <xdr:col>24</xdr:col>
      <xdr:colOff>63500</xdr:colOff>
      <xdr:row>55</xdr:row>
      <xdr:rowOff>145350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19485"/>
          <a:ext cx="8382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89735</xdr:rowOff>
    </xdr:from>
    <xdr:to>
      <xdr:col>19</xdr:col>
      <xdr:colOff>177800</xdr:colOff>
      <xdr:row>57</xdr:row>
      <xdr:rowOff>3814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19485"/>
          <a:ext cx="889000" cy="2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151392</xdr:rowOff>
    </xdr:from>
    <xdr:to>
      <xdr:col>15</xdr:col>
      <xdr:colOff>50800</xdr:colOff>
      <xdr:row>57</xdr:row>
      <xdr:rowOff>3814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238242"/>
          <a:ext cx="889000" cy="5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151392</xdr:rowOff>
    </xdr:from>
    <xdr:to>
      <xdr:col>10</xdr:col>
      <xdr:colOff>114300</xdr:colOff>
      <xdr:row>57</xdr:row>
      <xdr:rowOff>87840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238242"/>
          <a:ext cx="889000" cy="62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94550</xdr:rowOff>
    </xdr:from>
    <xdr:to>
      <xdr:col>24</xdr:col>
      <xdr:colOff>114300</xdr:colOff>
      <xdr:row>56</xdr:row>
      <xdr:rowOff>24700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117427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38935</xdr:rowOff>
    </xdr:from>
    <xdr:to>
      <xdr:col>20</xdr:col>
      <xdr:colOff>38100</xdr:colOff>
      <xdr:row>55</xdr:row>
      <xdr:rowOff>140535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157062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2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124464</xdr:rowOff>
    </xdr:from>
    <xdr:to>
      <xdr:col>15</xdr:col>
      <xdr:colOff>101600</xdr:colOff>
      <xdr:row>57</xdr:row>
      <xdr:rowOff>54614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71141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100592</xdr:rowOff>
    </xdr:from>
    <xdr:to>
      <xdr:col>10</xdr:col>
      <xdr:colOff>165100</xdr:colOff>
      <xdr:row>54</xdr:row>
      <xdr:rowOff>30742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1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47269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9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37040</xdr:rowOff>
    </xdr:from>
    <xdr:to>
      <xdr:col>6</xdr:col>
      <xdr:colOff>38100</xdr:colOff>
      <xdr:row>57</xdr:row>
      <xdr:rowOff>138640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155167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15913</xdr:rowOff>
    </xdr:from>
    <xdr:to>
      <xdr:col>24</xdr:col>
      <xdr:colOff>63500</xdr:colOff>
      <xdr:row>73</xdr:row>
      <xdr:rowOff>150902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531763"/>
          <a:ext cx="838200" cy="1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150902</xdr:rowOff>
    </xdr:from>
    <xdr:to>
      <xdr:col>19</xdr:col>
      <xdr:colOff>177800</xdr:colOff>
      <xdr:row>74</xdr:row>
      <xdr:rowOff>51060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666752"/>
          <a:ext cx="889000" cy="7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51060</xdr:rowOff>
    </xdr:from>
    <xdr:to>
      <xdr:col>15</xdr:col>
      <xdr:colOff>50800</xdr:colOff>
      <xdr:row>75</xdr:row>
      <xdr:rowOff>29514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738360"/>
          <a:ext cx="889000" cy="14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44717</xdr:rowOff>
    </xdr:from>
    <xdr:to>
      <xdr:col>10</xdr:col>
      <xdr:colOff>114300</xdr:colOff>
      <xdr:row>75</xdr:row>
      <xdr:rowOff>29514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732017"/>
          <a:ext cx="889000" cy="1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136563</xdr:rowOff>
    </xdr:from>
    <xdr:to>
      <xdr:col>24</xdr:col>
      <xdr:colOff>114300</xdr:colOff>
      <xdr:row>73</xdr:row>
      <xdr:rowOff>66713</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4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159440</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3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100102</xdr:rowOff>
    </xdr:from>
    <xdr:to>
      <xdr:col>20</xdr:col>
      <xdr:colOff>38100</xdr:colOff>
      <xdr:row>74</xdr:row>
      <xdr:rowOff>30252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6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46779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3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260</xdr:rowOff>
    </xdr:from>
    <xdr:to>
      <xdr:col>15</xdr:col>
      <xdr:colOff>101600</xdr:colOff>
      <xdr:row>74</xdr:row>
      <xdr:rowOff>101860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118387</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150164</xdr:rowOff>
    </xdr:from>
    <xdr:to>
      <xdr:col>10</xdr:col>
      <xdr:colOff>165100</xdr:colOff>
      <xdr:row>75</xdr:row>
      <xdr:rowOff>80314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8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96841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165367</xdr:rowOff>
    </xdr:from>
    <xdr:to>
      <xdr:col>6</xdr:col>
      <xdr:colOff>38100</xdr:colOff>
      <xdr:row>74</xdr:row>
      <xdr:rowOff>95517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6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112044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4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72982</xdr:rowOff>
    </xdr:from>
    <xdr:to>
      <xdr:col>24</xdr:col>
      <xdr:colOff>63500</xdr:colOff>
      <xdr:row>95</xdr:row>
      <xdr:rowOff>107925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60732"/>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12697</xdr:rowOff>
    </xdr:from>
    <xdr:to>
      <xdr:col>19</xdr:col>
      <xdr:colOff>177800</xdr:colOff>
      <xdr:row>95</xdr:row>
      <xdr:rowOff>72982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14647"/>
          <a:ext cx="889000" cy="7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12697</xdr:rowOff>
    </xdr:from>
    <xdr:to>
      <xdr:col>15</xdr:col>
      <xdr:colOff>50800</xdr:colOff>
      <xdr:row>91</xdr:row>
      <xdr:rowOff>138850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614647"/>
          <a:ext cx="889000" cy="12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138850</xdr:rowOff>
    </xdr:from>
    <xdr:to>
      <xdr:col>10</xdr:col>
      <xdr:colOff>114300</xdr:colOff>
      <xdr:row>93</xdr:row>
      <xdr:rowOff>96200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740800"/>
          <a:ext cx="889000" cy="30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57125</xdr:rowOff>
    </xdr:from>
    <xdr:to>
      <xdr:col>24</xdr:col>
      <xdr:colOff>114300</xdr:colOff>
      <xdr:row>95</xdr:row>
      <xdr:rowOff>158725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80002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22182</xdr:rowOff>
    </xdr:from>
    <xdr:to>
      <xdr:col>20</xdr:col>
      <xdr:colOff>38100</xdr:colOff>
      <xdr:row>95</xdr:row>
      <xdr:rowOff>123782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140309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133347</xdr:rowOff>
    </xdr:from>
    <xdr:to>
      <xdr:col>15</xdr:col>
      <xdr:colOff>101600</xdr:colOff>
      <xdr:row>91</xdr:row>
      <xdr:rowOff>63497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80024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33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88050</xdr:rowOff>
    </xdr:from>
    <xdr:to>
      <xdr:col>10</xdr:col>
      <xdr:colOff>165100</xdr:colOff>
      <xdr:row>92</xdr:row>
      <xdr:rowOff>18200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34727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4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45400</xdr:rowOff>
    </xdr:from>
    <xdr:to>
      <xdr:col>6</xdr:col>
      <xdr:colOff>38100</xdr:colOff>
      <xdr:row>93</xdr:row>
      <xdr:rowOff>147000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163527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165608</xdr:rowOff>
    </xdr:from>
    <xdr:to>
      <xdr:col>55</xdr:col>
      <xdr:colOff>0</xdr:colOff>
      <xdr:row>38</xdr:row>
      <xdr:rowOff>65024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50925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65024</xdr:rowOff>
    </xdr:from>
    <xdr:to>
      <xdr:col>50</xdr:col>
      <xdr:colOff>114300</xdr:colOff>
      <xdr:row>38</xdr:row>
      <xdr:rowOff>71120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58012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38</xdr:row>
      <xdr:rowOff>71120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582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42164</xdr:rowOff>
    </xdr:from>
    <xdr:to>
      <xdr:col>41</xdr:col>
      <xdr:colOff>50800</xdr:colOff>
      <xdr:row>38</xdr:row>
      <xdr:rowOff>67310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5572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114808</xdr:rowOff>
    </xdr:from>
    <xdr:to>
      <xdr:col>55</xdr:col>
      <xdr:colOff>50800</xdr:colOff>
      <xdr:row>38</xdr:row>
      <xdr:rowOff>44958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93235</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3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14224</xdr:rowOff>
    </xdr:from>
    <xdr:to>
      <xdr:col>50</xdr:col>
      <xdr:colOff>165100</xdr:colOff>
      <xdr:row>38</xdr:row>
      <xdr:rowOff>115824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106951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62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20320</xdr:rowOff>
    </xdr:from>
    <xdr:to>
      <xdr:col>46</xdr:col>
      <xdr:colOff>38100</xdr:colOff>
      <xdr:row>38</xdr:row>
      <xdr:rowOff>121920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113047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xdr:rowOff>
    </xdr:from>
    <xdr:to>
      <xdr:col>41</xdr:col>
      <xdr:colOff>101600</xdr:colOff>
      <xdr:row>38</xdr:row>
      <xdr:rowOff>118110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109237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162814</xdr:rowOff>
    </xdr:from>
    <xdr:to>
      <xdr:col>36</xdr:col>
      <xdr:colOff>165100</xdr:colOff>
      <xdr:row>38</xdr:row>
      <xdr:rowOff>92964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84091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50383</xdr:rowOff>
    </xdr:from>
    <xdr:to>
      <xdr:col>55</xdr:col>
      <xdr:colOff>0</xdr:colOff>
      <xdr:row>55</xdr:row>
      <xdr:rowOff>55281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8013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50383</xdr:rowOff>
    </xdr:from>
    <xdr:to>
      <xdr:col>50</xdr:col>
      <xdr:colOff>114300</xdr:colOff>
      <xdr:row>55</xdr:row>
      <xdr:rowOff>89735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80133"/>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89735</xdr:rowOff>
    </xdr:from>
    <xdr:to>
      <xdr:col>45</xdr:col>
      <xdr:colOff>177800</xdr:colOff>
      <xdr:row>55</xdr:row>
      <xdr:rowOff>140843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19485"/>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119877</xdr:rowOff>
    </xdr:from>
    <xdr:to>
      <xdr:col>41</xdr:col>
      <xdr:colOff>50800</xdr:colOff>
      <xdr:row>55</xdr:row>
      <xdr:rowOff>140843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549627"/>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4481</xdr:rowOff>
    </xdr:from>
    <xdr:to>
      <xdr:col>55</xdr:col>
      <xdr:colOff>50800</xdr:colOff>
      <xdr:row>55</xdr:row>
      <xdr:rowOff>106081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27358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171033</xdr:rowOff>
    </xdr:from>
    <xdr:to>
      <xdr:col>50</xdr:col>
      <xdr:colOff>165100</xdr:colOff>
      <xdr:row>55</xdr:row>
      <xdr:rowOff>101183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117710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2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38935</xdr:rowOff>
    </xdr:from>
    <xdr:to>
      <xdr:col>46</xdr:col>
      <xdr:colOff>38100</xdr:colOff>
      <xdr:row>55</xdr:row>
      <xdr:rowOff>140535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157062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2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90043</xdr:rowOff>
    </xdr:from>
    <xdr:to>
      <xdr:col>41</xdr:col>
      <xdr:colOff>101600</xdr:colOff>
      <xdr:row>56</xdr:row>
      <xdr:rowOff>20193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36720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2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69077</xdr:rowOff>
    </xdr:from>
    <xdr:to>
      <xdr:col>36</xdr:col>
      <xdr:colOff>165100</xdr:colOff>
      <xdr:row>55</xdr:row>
      <xdr:rowOff>170677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4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2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63005</xdr:rowOff>
    </xdr:from>
    <xdr:to>
      <xdr:col>55</xdr:col>
      <xdr:colOff>0</xdr:colOff>
      <xdr:row>78</xdr:row>
      <xdr:rowOff>145382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36105"/>
          <a:ext cx="838200" cy="8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133169</xdr:rowOff>
    </xdr:from>
    <xdr:to>
      <xdr:col>50</xdr:col>
      <xdr:colOff>114300</xdr:colOff>
      <xdr:row>78</xdr:row>
      <xdr:rowOff>63005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163369"/>
          <a:ext cx="889000" cy="27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73079</xdr:rowOff>
    </xdr:from>
    <xdr:to>
      <xdr:col>45</xdr:col>
      <xdr:colOff>177800</xdr:colOff>
      <xdr:row>76</xdr:row>
      <xdr:rowOff>133169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103279"/>
          <a:ext cx="8890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73079</xdr:rowOff>
    </xdr:from>
    <xdr:to>
      <xdr:col>41</xdr:col>
      <xdr:colOff>50800</xdr:colOff>
      <xdr:row>78</xdr:row>
      <xdr:rowOff>70352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03279"/>
          <a:ext cx="889000" cy="3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94582</xdr:rowOff>
    </xdr:from>
    <xdr:to>
      <xdr:col>55</xdr:col>
      <xdr:colOff>50800</xdr:colOff>
      <xdr:row>79</xdr:row>
      <xdr:rowOff>24732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9509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12205</xdr:rowOff>
    </xdr:from>
    <xdr:to>
      <xdr:col>50</xdr:col>
      <xdr:colOff>165100</xdr:colOff>
      <xdr:row>78</xdr:row>
      <xdr:rowOff>113805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104932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34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82369</xdr:rowOff>
    </xdr:from>
    <xdr:to>
      <xdr:col>46</xdr:col>
      <xdr:colOff>38100</xdr:colOff>
      <xdr:row>77</xdr:row>
      <xdr:rowOff>12519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20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22279</xdr:rowOff>
    </xdr:from>
    <xdr:to>
      <xdr:col>41</xdr:col>
      <xdr:colOff>101600</xdr:colOff>
      <xdr:row>76</xdr:row>
      <xdr:rowOff>123879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115006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19552</xdr:rowOff>
    </xdr:from>
    <xdr:to>
      <xdr:col>36</xdr:col>
      <xdr:colOff>165100</xdr:colOff>
      <xdr:row>78</xdr:row>
      <xdr:rowOff>121152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112279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119176</xdr:rowOff>
    </xdr:from>
    <xdr:to>
      <xdr:col>55</xdr:col>
      <xdr:colOff>0</xdr:colOff>
      <xdr:row>96</xdr:row>
      <xdr:rowOff>18983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406926"/>
          <a:ext cx="838200" cy="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10851</xdr:rowOff>
    </xdr:from>
    <xdr:to>
      <xdr:col>50</xdr:col>
      <xdr:colOff>114300</xdr:colOff>
      <xdr:row>96</xdr:row>
      <xdr:rowOff>18983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470051"/>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155522</xdr:rowOff>
    </xdr:from>
    <xdr:to>
      <xdr:col>45</xdr:col>
      <xdr:colOff>177800</xdr:colOff>
      <xdr:row>96</xdr:row>
      <xdr:rowOff>10851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443272"/>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155522</xdr:rowOff>
    </xdr:from>
    <xdr:to>
      <xdr:col>41</xdr:col>
      <xdr:colOff>50800</xdr:colOff>
      <xdr:row>96</xdr:row>
      <xdr:rowOff>72720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443272"/>
          <a:ext cx="889000" cy="8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68376</xdr:rowOff>
    </xdr:from>
    <xdr:to>
      <xdr:col>55</xdr:col>
      <xdr:colOff>50800</xdr:colOff>
      <xdr:row>95</xdr:row>
      <xdr:rowOff>169976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91253</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2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139633</xdr:rowOff>
    </xdr:from>
    <xdr:to>
      <xdr:col>50</xdr:col>
      <xdr:colOff>165100</xdr:colOff>
      <xdr:row>96</xdr:row>
      <xdr:rowOff>69783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86310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20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131501</xdr:rowOff>
    </xdr:from>
    <xdr:to>
      <xdr:col>46</xdr:col>
      <xdr:colOff>38100</xdr:colOff>
      <xdr:row>96</xdr:row>
      <xdr:rowOff>61651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78178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19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104722</xdr:rowOff>
    </xdr:from>
    <xdr:to>
      <xdr:col>41</xdr:col>
      <xdr:colOff>101600</xdr:colOff>
      <xdr:row>96</xdr:row>
      <xdr:rowOff>34872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51399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16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21920</xdr:rowOff>
    </xdr:from>
    <xdr:to>
      <xdr:col>36</xdr:col>
      <xdr:colOff>165100</xdr:colOff>
      <xdr:row>96</xdr:row>
      <xdr:rowOff>123520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2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86106</xdr:rowOff>
    </xdr:from>
    <xdr:to>
      <xdr:col>85</xdr:col>
      <xdr:colOff>127000</xdr:colOff>
      <xdr:row>38</xdr:row>
      <xdr:rowOff>74295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86856"/>
          <a:ext cx="838200" cy="5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74295</xdr:rowOff>
    </xdr:from>
    <xdr:to>
      <xdr:col>81</xdr:col>
      <xdr:colOff>50800</xdr:colOff>
      <xdr:row>38</xdr:row>
      <xdr:rowOff>167132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89395"/>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167132</xdr:rowOff>
    </xdr:from>
    <xdr:to>
      <xdr:col>76</xdr:col>
      <xdr:colOff>114300</xdr:colOff>
      <xdr:row>39</xdr:row>
      <xdr:rowOff>61468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682232"/>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14605</xdr:rowOff>
    </xdr:from>
    <xdr:to>
      <xdr:col>71</xdr:col>
      <xdr:colOff>177800</xdr:colOff>
      <xdr:row>39</xdr:row>
      <xdr:rowOff>61468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70115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35306</xdr:rowOff>
    </xdr:from>
    <xdr:to>
      <xdr:col>85</xdr:col>
      <xdr:colOff>177800</xdr:colOff>
      <xdr:row>35</xdr:row>
      <xdr:rowOff>136906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58183</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116222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6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116332</xdr:rowOff>
    </xdr:from>
    <xdr:to>
      <xdr:col>76</xdr:col>
      <xdr:colOff>165100</xdr:colOff>
      <xdr:row>39</xdr:row>
      <xdr:rowOff>46482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37609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7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10668</xdr:rowOff>
    </xdr:from>
    <xdr:to>
      <xdr:col>72</xdr:col>
      <xdr:colOff>38100</xdr:colOff>
      <xdr:row>39</xdr:row>
      <xdr:rowOff>112268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6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103395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7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56532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74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125184</xdr:rowOff>
    </xdr:from>
    <xdr:to>
      <xdr:col>85</xdr:col>
      <xdr:colOff>127000</xdr:colOff>
      <xdr:row>53</xdr:row>
      <xdr:rowOff>54661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40584"/>
          <a:ext cx="8382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145320</xdr:rowOff>
    </xdr:from>
    <xdr:to>
      <xdr:col>81</xdr:col>
      <xdr:colOff>50800</xdr:colOff>
      <xdr:row>53</xdr:row>
      <xdr:rowOff>54661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060720"/>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145320</xdr:rowOff>
    </xdr:from>
    <xdr:to>
      <xdr:col>76</xdr:col>
      <xdr:colOff>114300</xdr:colOff>
      <xdr:row>53</xdr:row>
      <xdr:rowOff>7950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060720"/>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157264</xdr:rowOff>
    </xdr:from>
    <xdr:to>
      <xdr:col>71</xdr:col>
      <xdr:colOff>177800</xdr:colOff>
      <xdr:row>53</xdr:row>
      <xdr:rowOff>7950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072664"/>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74384</xdr:rowOff>
    </xdr:from>
    <xdr:to>
      <xdr:col>85</xdr:col>
      <xdr:colOff>177800</xdr:colOff>
      <xdr:row>53</xdr:row>
      <xdr:rowOff>4534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89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97261</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84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3861</xdr:rowOff>
    </xdr:from>
    <xdr:to>
      <xdr:col>81</xdr:col>
      <xdr:colOff>101600</xdr:colOff>
      <xdr:row>53</xdr:row>
      <xdr:rowOff>105461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0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121988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88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94520</xdr:rowOff>
    </xdr:from>
    <xdr:to>
      <xdr:col>76</xdr:col>
      <xdr:colOff>165100</xdr:colOff>
      <xdr:row>53</xdr:row>
      <xdr:rowOff>24670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0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41197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878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128600</xdr:rowOff>
    </xdr:from>
    <xdr:to>
      <xdr:col>72</xdr:col>
      <xdr:colOff>38100</xdr:colOff>
      <xdr:row>53</xdr:row>
      <xdr:rowOff>58750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75277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88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106464</xdr:rowOff>
    </xdr:from>
    <xdr:to>
      <xdr:col>67</xdr:col>
      <xdr:colOff>101600</xdr:colOff>
      <xdr:row>53</xdr:row>
      <xdr:rowOff>36614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53141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87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48260</xdr:rowOff>
    </xdr:from>
    <xdr:to>
      <xdr:col>85</xdr:col>
      <xdr:colOff>127000</xdr:colOff>
      <xdr:row>74</xdr:row>
      <xdr:rowOff>55346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735560"/>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124477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5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55346</xdr:rowOff>
    </xdr:from>
    <xdr:to>
      <xdr:col>81</xdr:col>
      <xdr:colOff>50800</xdr:colOff>
      <xdr:row>75</xdr:row>
      <xdr:rowOff>12370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2742646"/>
          <a:ext cx="889000" cy="1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1033</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12370</xdr:rowOff>
    </xdr:from>
    <xdr:to>
      <xdr:col>76</xdr:col>
      <xdr:colOff>114300</xdr:colOff>
      <xdr:row>75</xdr:row>
      <xdr:rowOff>100838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2871120"/>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115561</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54661</xdr:rowOff>
    </xdr:from>
    <xdr:to>
      <xdr:col>71</xdr:col>
      <xdr:colOff>177800</xdr:colOff>
      <xdr:row>75</xdr:row>
      <xdr:rowOff>100838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570511"/>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168910</xdr:rowOff>
    </xdr:from>
    <xdr:to>
      <xdr:col>85</xdr:col>
      <xdr:colOff>177800</xdr:colOff>
      <xdr:row>74</xdr:row>
      <xdr:rowOff>99060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20337</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53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4546</xdr:rowOff>
    </xdr:from>
    <xdr:to>
      <xdr:col>81</xdr:col>
      <xdr:colOff>101600</xdr:colOff>
      <xdr:row>74</xdr:row>
      <xdr:rowOff>106146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26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72</xdr:row>
      <xdr:rowOff>122673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246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133020</xdr:rowOff>
    </xdr:from>
    <xdr:to>
      <xdr:col>76</xdr:col>
      <xdr:colOff>165100</xdr:colOff>
      <xdr:row>75</xdr:row>
      <xdr:rowOff>63170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28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79697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5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50038</xdr:rowOff>
    </xdr:from>
    <xdr:to>
      <xdr:col>72</xdr:col>
      <xdr:colOff>38100</xdr:colOff>
      <xdr:row>75</xdr:row>
      <xdr:rowOff>151637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9087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142764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0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3861</xdr:rowOff>
    </xdr:from>
    <xdr:to>
      <xdr:col>67</xdr:col>
      <xdr:colOff>101600</xdr:colOff>
      <xdr:row>73</xdr:row>
      <xdr:rowOff>105461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5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96588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6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87503</xdr:rowOff>
    </xdr:from>
    <xdr:to>
      <xdr:col>85</xdr:col>
      <xdr:colOff>127000</xdr:colOff>
      <xdr:row>91</xdr:row>
      <xdr:rowOff>121259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5689453"/>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29781</xdr:rowOff>
    </xdr:from>
    <xdr:to>
      <xdr:col>81</xdr:col>
      <xdr:colOff>50800</xdr:colOff>
      <xdr:row>91</xdr:row>
      <xdr:rowOff>87503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5631731"/>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29324</xdr:rowOff>
    </xdr:from>
    <xdr:to>
      <xdr:col>76</xdr:col>
      <xdr:colOff>114300</xdr:colOff>
      <xdr:row>91</xdr:row>
      <xdr:rowOff>29781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6312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29324</xdr:rowOff>
    </xdr:from>
    <xdr:to>
      <xdr:col>71</xdr:col>
      <xdr:colOff>177800</xdr:colOff>
      <xdr:row>92</xdr:row>
      <xdr:rowOff>3759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631274"/>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70459</xdr:rowOff>
    </xdr:from>
    <xdr:to>
      <xdr:col>85</xdr:col>
      <xdr:colOff>177800</xdr:colOff>
      <xdr:row>92</xdr:row>
      <xdr:rowOff>609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6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156836</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5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36703</xdr:rowOff>
    </xdr:from>
    <xdr:to>
      <xdr:col>81</xdr:col>
      <xdr:colOff>101600</xdr:colOff>
      <xdr:row>91</xdr:row>
      <xdr:rowOff>138303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56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154830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54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150431</xdr:rowOff>
    </xdr:from>
    <xdr:to>
      <xdr:col>76</xdr:col>
      <xdr:colOff>165100</xdr:colOff>
      <xdr:row>91</xdr:row>
      <xdr:rowOff>80581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558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97108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35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149974</xdr:rowOff>
    </xdr:from>
    <xdr:to>
      <xdr:col>72</xdr:col>
      <xdr:colOff>38100</xdr:colOff>
      <xdr:row>91</xdr:row>
      <xdr:rowOff>80124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5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96651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3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124409</xdr:rowOff>
    </xdr:from>
    <xdr:to>
      <xdr:col>67</xdr:col>
      <xdr:colOff>101600</xdr:colOff>
      <xdr:row>92</xdr:row>
      <xdr:rowOff>54559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57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71086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5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55118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6570218"/>
          <a:ext cx="1269" cy="8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39895</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2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1795</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6345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55118</xdr:rowOff>
    </xdr:from>
    <xdr:to>
      <xdr:col>116</xdr:col>
      <xdr:colOff>152400</xdr:colOff>
      <xdr:row>38</xdr:row>
      <xdr:rowOff>55118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128795</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7244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86614</xdr:rowOff>
    </xdr:from>
    <xdr:to>
      <xdr:col>116</xdr:col>
      <xdr:colOff>114300</xdr:colOff>
      <xdr:row>39</xdr:row>
      <xdr:rowOff>16764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137414</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23114</xdr:rowOff>
    </xdr:from>
    <xdr:to>
      <xdr:col>102</xdr:col>
      <xdr:colOff>114300</xdr:colOff>
      <xdr:row>38</xdr:row>
      <xdr:rowOff>137414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5509514"/>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61468</xdr:rowOff>
    </xdr:from>
    <xdr:to>
      <xdr:col>98</xdr:col>
      <xdr:colOff>38100</xdr:colOff>
      <xdr:row>38</xdr:row>
      <xdr:rowOff>163068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154195</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84345</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9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86614</xdr:rowOff>
    </xdr:from>
    <xdr:to>
      <xdr:col>102</xdr:col>
      <xdr:colOff>165100</xdr:colOff>
      <xdr:row>39</xdr:row>
      <xdr:rowOff>16764</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33291</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143764</xdr:rowOff>
    </xdr:from>
    <xdr:to>
      <xdr:col>98</xdr:col>
      <xdr:colOff>38100</xdr:colOff>
      <xdr:row>32</xdr:row>
      <xdr:rowOff>73914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5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90441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523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latin typeface="ＭＳ Ｐゴシック" panose="020B0600070205080204" pitchFamily="50" charset="-128"/>
              <a:ea typeface="ＭＳ Ｐゴシック" panose="020B0600070205080204" pitchFamily="50" charset="-128"/>
            </a:rPr>
            <a:t>445</a:t>
          </a:r>
          <a:r>
            <a:rPr kumimoji="1" lang="ja-JP" altLang="en-US" sz="1000">
              <a:latin typeface="ＭＳ Ｐゴシック" panose="020B0600070205080204" pitchFamily="50" charset="-128"/>
              <a:ea typeface="ＭＳ Ｐゴシック" panose="020B0600070205080204" pitchFamily="50" charset="-128"/>
            </a:rPr>
            <a:t>千円となっています。なお、グループ内の他団体に比べ人口が少なく（</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府県中</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位。１位神奈川県：</a:t>
          </a:r>
          <a:r>
            <a:rPr kumimoji="1" lang="en-US" altLang="ja-JP" sz="1000">
              <a:latin typeface="ＭＳ Ｐゴシック" panose="020B0600070205080204" pitchFamily="50" charset="-128"/>
              <a:ea typeface="ＭＳ Ｐゴシック" panose="020B0600070205080204" pitchFamily="50" charset="-128"/>
            </a:rPr>
            <a:t>9,202,559</a:t>
          </a:r>
          <a:r>
            <a:rPr kumimoji="1" lang="ja-JP" altLang="en-US" sz="1000">
              <a:latin typeface="ＭＳ Ｐゴシック" panose="020B0600070205080204" pitchFamily="50" charset="-128"/>
              <a:ea typeface="ＭＳ Ｐゴシック" panose="020B0600070205080204" pitchFamily="50" charset="-128"/>
            </a:rPr>
            <a:t>人。</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位三重県：</a:t>
          </a:r>
          <a:r>
            <a:rPr kumimoji="1" lang="en-US" altLang="ja-JP" sz="1000">
              <a:latin typeface="ＭＳ Ｐゴシック" panose="020B0600070205080204" pitchFamily="50" charset="-128"/>
              <a:ea typeface="ＭＳ Ｐゴシック" panose="020B0600070205080204" pitchFamily="50" charset="-128"/>
            </a:rPr>
            <a:t>1,741,266</a:t>
          </a:r>
          <a:r>
            <a:rPr kumimoji="1" lang="ja-JP" altLang="en-US" sz="1000">
              <a:latin typeface="ＭＳ Ｐゴシック" panose="020B0600070205080204" pitchFamily="50" charset="-128"/>
              <a:ea typeface="ＭＳ Ｐゴシック" panose="020B0600070205080204" pitchFamily="50" charset="-128"/>
            </a:rPr>
            <a:t>人）、政令指定都市もないため、住民一人当たり換算の歳出は他府県と比べて相対的に高くなる傾向にあります。　</a:t>
          </a:r>
        </a:p>
        <a:p>
          <a:r>
            <a:rPr kumimoji="1" lang="ja-JP" altLang="en-US" sz="1000">
              <a:latin typeface="ＭＳ Ｐゴシック" panose="020B0600070205080204" pitchFamily="50" charset="-128"/>
              <a:ea typeface="ＭＳ Ｐゴシック" panose="020B0600070205080204" pitchFamily="50" charset="-128"/>
            </a:rPr>
            <a:t>総務費は、住民一人当たり</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千円の減となっています。これは、退職手当基金への積立金の減等によるものです。</a:t>
          </a:r>
        </a:p>
        <a:p>
          <a:r>
            <a:rPr kumimoji="1" lang="ja-JP" altLang="en-US" sz="1000">
              <a:latin typeface="ＭＳ Ｐゴシック" panose="020B0600070205080204" pitchFamily="50" charset="-128"/>
              <a:ea typeface="ＭＳ Ｐゴシック" panose="020B0600070205080204" pitchFamily="50" charset="-128"/>
            </a:rPr>
            <a:t>民生費は、住民一人当たり</a:t>
          </a:r>
          <a:r>
            <a:rPr kumimoji="1" lang="en-US" altLang="ja-JP" sz="1000">
              <a:latin typeface="ＭＳ Ｐゴシック" panose="020B0600070205080204" pitchFamily="50" charset="-128"/>
              <a:ea typeface="ＭＳ Ｐゴシック" panose="020B0600070205080204" pitchFamily="50" charset="-128"/>
            </a:rPr>
            <a:t>75</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千円の増となっています。これは、老人医療対策費や保育所事業費の増等によるものです。</a:t>
          </a:r>
        </a:p>
        <a:p>
          <a:r>
            <a:rPr kumimoji="1" lang="ja-JP" altLang="en-US" sz="1000">
              <a:latin typeface="ＭＳ Ｐゴシック" panose="020B0600070205080204" pitchFamily="50" charset="-128"/>
              <a:ea typeface="ＭＳ Ｐゴシック" panose="020B0600070205080204" pitchFamily="50" charset="-128"/>
            </a:rPr>
            <a:t>商工費は、住民一人当たり</a:t>
          </a:r>
          <a:r>
            <a:rPr kumimoji="1" lang="en-US" altLang="ja-JP" sz="1000">
              <a:latin typeface="ＭＳ Ｐゴシック" panose="020B0600070205080204" pitchFamily="50" charset="-128"/>
              <a:ea typeface="ＭＳ Ｐゴシック" panose="020B0600070205080204" pitchFamily="50" charset="-128"/>
            </a:rPr>
            <a:t>8</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千円の減となっています。これは、新型コロナウイルス感染症関連融資制度（三重県新型コロナウイルス 感染症対応資金）にかかる利子補給補助の減や、新型コロナウイルス感染症に伴う観光需要喚起にかかる国内誘客推進事業費（繰越）の皆減等によるものです。</a:t>
          </a:r>
        </a:p>
        <a:p>
          <a:r>
            <a:rPr kumimoji="1" lang="ja-JP" altLang="en-US" sz="1000">
              <a:latin typeface="ＭＳ Ｐゴシック" panose="020B0600070205080204" pitchFamily="50" charset="-128"/>
              <a:ea typeface="ＭＳ Ｐゴシック" panose="020B0600070205080204" pitchFamily="50" charset="-128"/>
            </a:rPr>
            <a:t>土木費は、住民一人当たり</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千円となっており、グループ内平均値を上回っています。これは、グループ内類似団体に比べて、人口が少なく県内に政令指定都市もないこと、住民一人当たり換算の県管理道路延長（グループ内順位５位）、河川延長（グループ内順位７位）、海岸延長（グループ内順位１位）が長いことから、住民一人当たり換算の歳出が相対的に高くなっているためです。また、昨年度と比較して増加している主な要因は、道路橋りょう費の増等によるもので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教育費は、住民一人当たり</a:t>
          </a:r>
          <a:r>
            <a:rPr kumimoji="1" lang="en-US" altLang="ja-JP" sz="1000">
              <a:latin typeface="ＭＳ Ｐゴシック" panose="020B0600070205080204" pitchFamily="50" charset="-128"/>
              <a:ea typeface="ＭＳ Ｐゴシック" panose="020B0600070205080204" pitchFamily="50" charset="-128"/>
            </a:rPr>
            <a:t>99</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千円の増となっています。これは、定年引上げの影響による教職員退職手当の増等によるものです。　</a:t>
          </a:r>
        </a:p>
        <a:p>
          <a:r>
            <a:rPr kumimoji="1" lang="ja-JP" altLang="en-US" sz="1000">
              <a:latin typeface="ＭＳ Ｐゴシック" panose="020B0600070205080204" pitchFamily="50" charset="-128"/>
              <a:ea typeface="ＭＳ Ｐゴシック" panose="020B0600070205080204" pitchFamily="50" charset="-128"/>
            </a:rPr>
            <a:t>公債費は、住民一人当たり</a:t>
          </a:r>
          <a:r>
            <a:rPr kumimoji="1" lang="en-US" altLang="ja-JP" sz="1000">
              <a:latin typeface="ＭＳ Ｐゴシック" panose="020B0600070205080204" pitchFamily="50" charset="-128"/>
              <a:ea typeface="ＭＳ Ｐゴシック" panose="020B0600070205080204" pitchFamily="50" charset="-128"/>
            </a:rPr>
            <a:t>64</a:t>
          </a:r>
          <a:r>
            <a:rPr kumimoji="1" lang="ja-JP" altLang="en-US" sz="1000">
              <a:latin typeface="ＭＳ Ｐゴシック" panose="020B0600070205080204" pitchFamily="50" charset="-128"/>
              <a:ea typeface="ＭＳ Ｐゴシック" panose="020B0600070205080204" pitchFamily="50" charset="-128"/>
            </a:rPr>
            <a:t>千円となっており、グループ内平均値は上回っていますが、前年度からは微減しています。これは、過去の県債（公共事業等債、臨時財政対策債等）の元金償還額が減少したことが主な要因です。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財政調整基金残高は、対前年度比</a:t>
          </a:r>
          <a:r>
            <a:rPr kumimoji="1" lang="en-US" altLang="ja-JP" sz="1200">
              <a:latin typeface="ＭＳ ゴシック" pitchFamily="49" charset="-128"/>
              <a:ea typeface="ＭＳ ゴシック" pitchFamily="49" charset="-128"/>
            </a:rPr>
            <a:t>80</a:t>
          </a:r>
          <a:r>
            <a:rPr kumimoji="1" lang="ja-JP" altLang="en-US" sz="1200">
              <a:latin typeface="ＭＳ ゴシック" pitchFamily="49" charset="-128"/>
              <a:ea typeface="ＭＳ ゴシック" pitchFamily="49" charset="-128"/>
            </a:rPr>
            <a:t>億円増の</a:t>
          </a:r>
          <a:r>
            <a:rPr kumimoji="1" lang="en-US" altLang="ja-JP" sz="1200">
              <a:latin typeface="ＭＳ ゴシック" pitchFamily="49" charset="-128"/>
              <a:ea typeface="ＭＳ ゴシック" pitchFamily="49" charset="-128"/>
            </a:rPr>
            <a:t>593</a:t>
          </a:r>
          <a:r>
            <a:rPr kumimoji="1" lang="ja-JP" altLang="en-US" sz="1200">
              <a:latin typeface="ＭＳ ゴシック" pitchFamily="49" charset="-128"/>
              <a:ea typeface="ＭＳ ゴシック" pitchFamily="49" charset="-128"/>
            </a:rPr>
            <a:t>億円となったことから、標準財政規模に占める割合は</a:t>
          </a:r>
          <a:r>
            <a:rPr kumimoji="1" lang="en-US" altLang="ja-JP" sz="1200">
              <a:latin typeface="ＭＳ ゴシック" pitchFamily="49" charset="-128"/>
              <a:ea typeface="ＭＳ ゴシック" pitchFamily="49" charset="-128"/>
            </a:rPr>
            <a:t>12.93%</a:t>
          </a:r>
          <a:r>
            <a:rPr kumimoji="1" lang="ja-JP" altLang="en-US" sz="1200">
              <a:latin typeface="ＭＳ ゴシック" pitchFamily="49" charset="-128"/>
              <a:ea typeface="ＭＳ ゴシック" pitchFamily="49" charset="-128"/>
            </a:rPr>
            <a:t>となり、昨年度に比べて</a:t>
          </a:r>
          <a:r>
            <a:rPr kumimoji="1" lang="en-US" altLang="ja-JP" sz="1200">
              <a:latin typeface="ＭＳ ゴシック" pitchFamily="49" charset="-128"/>
              <a:ea typeface="ＭＳ ゴシック" pitchFamily="49" charset="-128"/>
            </a:rPr>
            <a:t>1.54</a:t>
          </a:r>
          <a:r>
            <a:rPr kumimoji="1" lang="ja-JP" altLang="en-US" sz="1200">
              <a:latin typeface="ＭＳ ゴシック" pitchFamily="49" charset="-128"/>
              <a:ea typeface="ＭＳ ゴシック" pitchFamily="49" charset="-128"/>
            </a:rPr>
            <a:t>ポイント増加しています。</a:t>
          </a:r>
        </a:p>
        <a:p>
          <a:r>
            <a:rPr kumimoji="1" lang="ja-JP" altLang="en-US" sz="1200">
              <a:latin typeface="ＭＳ ゴシック" pitchFamily="49" charset="-128"/>
              <a:ea typeface="ＭＳ ゴシック" pitchFamily="49" charset="-128"/>
            </a:rPr>
            <a:t>　実質収支額は、標準財政規模の増等により、昨年度に比べて</a:t>
          </a:r>
          <a:r>
            <a:rPr kumimoji="1" lang="en-US" altLang="ja-JP" sz="1200">
              <a:latin typeface="ＭＳ ゴシック" pitchFamily="49" charset="-128"/>
              <a:ea typeface="ＭＳ ゴシック" pitchFamily="49" charset="-128"/>
            </a:rPr>
            <a:t>0.33</a:t>
          </a:r>
          <a:r>
            <a:rPr kumimoji="1" lang="ja-JP" altLang="en-US" sz="1200">
              <a:latin typeface="ＭＳ ゴシック" pitchFamily="49" charset="-128"/>
              <a:ea typeface="ＭＳ ゴシック" pitchFamily="49" charset="-128"/>
            </a:rPr>
            <a:t>ポイント減少しています。</a:t>
          </a:r>
        </a:p>
        <a:p>
          <a:r>
            <a:rPr kumimoji="1" lang="ja-JP" altLang="en-US" sz="1200">
              <a:latin typeface="ＭＳ ゴシック" pitchFamily="49" charset="-128"/>
              <a:ea typeface="ＭＳ ゴシック" pitchFamily="49" charset="-128"/>
            </a:rPr>
            <a:t>　実質単年度収支は、単年度収支の増等により、</a:t>
          </a:r>
          <a:r>
            <a:rPr kumimoji="1" lang="en-US" altLang="ja-JP" sz="1200">
              <a:latin typeface="ＭＳ ゴシック" pitchFamily="49" charset="-128"/>
              <a:ea typeface="ＭＳ ゴシック" pitchFamily="49" charset="-128"/>
            </a:rPr>
            <a:t>4.44</a:t>
          </a:r>
          <a:r>
            <a:rPr kumimoji="1" lang="ja-JP" altLang="en-US" sz="1200">
              <a:latin typeface="ＭＳ ゴシック" pitchFamily="49" charset="-128"/>
              <a:ea typeface="ＭＳ ゴシック" pitchFamily="49" charset="-128"/>
            </a:rPr>
            <a:t>ポイント増加しています。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三重県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標準財政規模の増などの要因で、連結実質黒字比率は減少しています。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811549999</v>
      </c>
      <c r="BO4" s="370"/>
      <c r="BP4" s="370"/>
      <c r="BQ4" s="370"/>
      <c r="BR4" s="370"/>
      <c r="BS4" s="370"/>
      <c r="BT4" s="370"/>
      <c r="BU4" s="371"/>
      <c r="BV4" s="369">
        <v>807571927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2.2000000000000002</v>
      </c>
      <c r="CU4" s="413"/>
      <c r="CV4" s="413"/>
      <c r="CW4" s="413"/>
      <c r="CX4" s="413"/>
      <c r="CY4" s="413"/>
      <c r="CZ4" s="413"/>
      <c r="DA4" s="414"/>
      <c r="DB4" s="412">
        <v>2.5</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774973766</v>
      </c>
      <c r="BO5" s="380"/>
      <c r="BP5" s="380"/>
      <c r="BQ5" s="380"/>
      <c r="BR5" s="380"/>
      <c r="BS5" s="380"/>
      <c r="BT5" s="380"/>
      <c r="BU5" s="381"/>
      <c r="BV5" s="379">
        <v>764500853</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93.8</v>
      </c>
      <c r="CU5" s="416"/>
      <c r="CV5" s="416"/>
      <c r="CW5" s="416"/>
      <c r="CX5" s="416"/>
      <c r="CY5" s="416"/>
      <c r="CZ5" s="416"/>
      <c r="DA5" s="417"/>
      <c r="DB5" s="415">
        <v>93.4</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12800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36576233</v>
      </c>
      <c r="BO6" s="380"/>
      <c r="BP6" s="380"/>
      <c r="BQ6" s="380"/>
      <c r="BR6" s="380"/>
      <c r="BS6" s="380"/>
      <c r="BT6" s="380"/>
      <c r="BU6" s="381"/>
      <c r="BV6" s="379">
        <v>43071074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94.7</v>
      </c>
      <c r="CU6" s="386"/>
      <c r="CV6" s="386"/>
      <c r="CW6" s="386"/>
      <c r="CX6" s="386"/>
      <c r="CY6" s="386"/>
      <c r="CZ6" s="386"/>
      <c r="DA6" s="387"/>
      <c r="DB6" s="385">
        <v>95.3</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10100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26698829</v>
      </c>
      <c r="BO7" s="380"/>
      <c r="BP7" s="380"/>
      <c r="BQ7" s="380"/>
      <c r="BR7" s="380"/>
      <c r="BS7" s="380"/>
      <c r="BT7" s="380"/>
      <c r="BU7" s="381"/>
      <c r="BV7" s="379">
        <v>31892317</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458694146</v>
      </c>
      <c r="CU7" s="380"/>
      <c r="CV7" s="380"/>
      <c r="CW7" s="380"/>
      <c r="CX7" s="380"/>
      <c r="CY7" s="380"/>
      <c r="CZ7" s="380"/>
      <c r="DA7" s="381"/>
      <c r="DB7" s="379">
        <v>450753939</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8080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9877404</v>
      </c>
      <c r="BO8" s="380"/>
      <c r="BP8" s="380"/>
      <c r="BQ8" s="380"/>
      <c r="BR8" s="380"/>
      <c r="BS8" s="380"/>
      <c r="BT8" s="380"/>
      <c r="BU8" s="381"/>
      <c r="BV8" s="379">
        <v>11178757</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0.57393000000000005</v>
      </c>
      <c r="CU8" s="462"/>
      <c r="CV8" s="462"/>
      <c r="CW8" s="462"/>
      <c r="CX8" s="462"/>
      <c r="CY8" s="462"/>
      <c r="CZ8" s="462"/>
      <c r="DA8" s="463"/>
      <c r="DB8" s="461">
        <v>0.55803999999999998</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1770254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10200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-1301353</v>
      </c>
      <c r="BO9" s="380"/>
      <c r="BP9" s="380"/>
      <c r="BQ9" s="380"/>
      <c r="BR9" s="380"/>
      <c r="BS9" s="380"/>
      <c r="BT9" s="380"/>
      <c r="BU9" s="381"/>
      <c r="BV9" s="379">
        <v>-7597717</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19.5</v>
      </c>
      <c r="CU9" s="416"/>
      <c r="CV9" s="416"/>
      <c r="CW9" s="416"/>
      <c r="CX9" s="416"/>
      <c r="CY9" s="416"/>
      <c r="CZ9" s="416"/>
      <c r="DA9" s="417"/>
      <c r="DB9" s="415">
        <v>19.600000000000001</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1815865</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9000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5244952</v>
      </c>
      <c r="BO10" s="380"/>
      <c r="BP10" s="380"/>
      <c r="BQ10" s="380"/>
      <c r="BR10" s="380"/>
      <c r="BS10" s="380"/>
      <c r="BT10" s="380"/>
      <c r="BU10" s="381"/>
      <c r="BV10" s="379">
        <v>9973163</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46</v>
      </c>
      <c r="AJ11" s="373"/>
      <c r="AK11" s="373"/>
      <c r="AL11" s="373"/>
      <c r="AM11" s="373"/>
      <c r="AN11" s="373"/>
      <c r="AO11" s="373"/>
      <c r="AP11" s="374"/>
      <c r="AQ11" s="372">
        <v>8300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1741266</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2861839</v>
      </c>
      <c r="BO12" s="380"/>
      <c r="BP12" s="380"/>
      <c r="BQ12" s="380"/>
      <c r="BR12" s="380"/>
      <c r="BS12" s="380"/>
      <c r="BT12" s="380"/>
      <c r="BU12" s="381"/>
      <c r="BV12" s="379">
        <v>21284752</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1674333</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1081760</v>
      </c>
      <c r="BO13" s="380"/>
      <c r="BP13" s="380"/>
      <c r="BQ13" s="380"/>
      <c r="BR13" s="380"/>
      <c r="BS13" s="380"/>
      <c r="BT13" s="380"/>
      <c r="BU13" s="381"/>
      <c r="BV13" s="379">
        <v>-18909306</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11.3</v>
      </c>
      <c r="CU13" s="416"/>
      <c r="CV13" s="416"/>
      <c r="CW13" s="416"/>
      <c r="CX13" s="416"/>
      <c r="CY13" s="416"/>
      <c r="CZ13" s="416"/>
      <c r="DA13" s="417"/>
      <c r="DB13" s="415">
        <v>11.6</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1757527</v>
      </c>
      <c r="S14" s="508"/>
      <c r="T14" s="508"/>
      <c r="U14" s="508"/>
      <c r="V14" s="509"/>
      <c r="W14" s="424"/>
      <c r="X14" s="425"/>
      <c r="Y14" s="426"/>
      <c r="Z14" s="458" t="s">
        <v>131</v>
      </c>
      <c r="AA14" s="459"/>
      <c r="AB14" s="459"/>
      <c r="AC14" s="459"/>
      <c r="AD14" s="459"/>
      <c r="AE14" s="459"/>
      <c r="AF14" s="459"/>
      <c r="AG14" s="459"/>
      <c r="AH14" s="460"/>
      <c r="AI14" s="372">
        <v>5792</v>
      </c>
      <c r="AJ14" s="373"/>
      <c r="AK14" s="373"/>
      <c r="AL14" s="373"/>
      <c r="AM14" s="374"/>
      <c r="AN14" s="372">
        <v>19316320</v>
      </c>
      <c r="AO14" s="373"/>
      <c r="AP14" s="373"/>
      <c r="AQ14" s="373"/>
      <c r="AR14" s="373"/>
      <c r="AS14" s="374"/>
      <c r="AT14" s="372">
        <v>3335</v>
      </c>
      <c r="AU14" s="373"/>
      <c r="AV14" s="373"/>
      <c r="AW14" s="373"/>
      <c r="AX14" s="373"/>
      <c r="AY14" s="375"/>
      <c r="AZ14" s="366" t="s">
        <v>132</v>
      </c>
      <c r="BA14" s="367"/>
      <c r="BB14" s="367"/>
      <c r="BC14" s="367"/>
      <c r="BD14" s="367"/>
      <c r="BE14" s="367"/>
      <c r="BF14" s="367"/>
      <c r="BG14" s="367"/>
      <c r="BH14" s="367"/>
      <c r="BI14" s="367"/>
      <c r="BJ14" s="367"/>
      <c r="BK14" s="367"/>
      <c r="BL14" s="367"/>
      <c r="BM14" s="368"/>
      <c r="BN14" s="369">
        <v>229697756</v>
      </c>
      <c r="BO14" s="370"/>
      <c r="BP14" s="370"/>
      <c r="BQ14" s="370"/>
      <c r="BR14" s="370"/>
      <c r="BS14" s="370"/>
      <c r="BT14" s="370"/>
      <c r="BU14" s="371"/>
      <c r="BV14" s="369">
        <v>222876848</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164.4</v>
      </c>
      <c r="CU14" s="511"/>
      <c r="CV14" s="511"/>
      <c r="CW14" s="511"/>
      <c r="CX14" s="511"/>
      <c r="CY14" s="511"/>
      <c r="CZ14" s="511"/>
      <c r="DA14" s="512"/>
      <c r="DB14" s="510">
        <v>164.5</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1694928</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398271175</v>
      </c>
      <c r="BO15" s="380"/>
      <c r="BP15" s="380"/>
      <c r="BQ15" s="380"/>
      <c r="BR15" s="380"/>
      <c r="BS15" s="380"/>
      <c r="BT15" s="380"/>
      <c r="BU15" s="381"/>
      <c r="BV15" s="379">
        <v>387712066</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t="s">
        <v>118</v>
      </c>
      <c r="AJ16" s="373"/>
      <c r="AK16" s="373"/>
      <c r="AL16" s="373"/>
      <c r="AM16" s="374"/>
      <c r="AN16" s="372" t="s">
        <v>118</v>
      </c>
      <c r="AO16" s="373"/>
      <c r="AP16" s="373"/>
      <c r="AQ16" s="373"/>
      <c r="AR16" s="373"/>
      <c r="AS16" s="374"/>
      <c r="AT16" s="372" t="s">
        <v>118</v>
      </c>
      <c r="AU16" s="373"/>
      <c r="AV16" s="373"/>
      <c r="AW16" s="373"/>
      <c r="AX16" s="373"/>
      <c r="AY16" s="375"/>
      <c r="AZ16" s="376" t="s">
        <v>140</v>
      </c>
      <c r="BA16" s="377"/>
      <c r="BB16" s="377"/>
      <c r="BC16" s="377"/>
      <c r="BD16" s="377"/>
      <c r="BE16" s="377"/>
      <c r="BF16" s="377"/>
      <c r="BG16" s="377"/>
      <c r="BH16" s="377"/>
      <c r="BI16" s="377"/>
      <c r="BJ16" s="377"/>
      <c r="BK16" s="377"/>
      <c r="BL16" s="377"/>
      <c r="BM16" s="378"/>
      <c r="BN16" s="379">
        <v>285851313</v>
      </c>
      <c r="BO16" s="380"/>
      <c r="BP16" s="380"/>
      <c r="BQ16" s="380"/>
      <c r="BR16" s="380"/>
      <c r="BS16" s="380"/>
      <c r="BT16" s="380"/>
      <c r="BU16" s="381"/>
      <c r="BV16" s="379">
        <v>276822580</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3082</v>
      </c>
      <c r="AJ17" s="373"/>
      <c r="AK17" s="373"/>
      <c r="AL17" s="373"/>
      <c r="AM17" s="374"/>
      <c r="AN17" s="372">
        <v>10531194</v>
      </c>
      <c r="AO17" s="373"/>
      <c r="AP17" s="373"/>
      <c r="AQ17" s="373"/>
      <c r="AR17" s="373"/>
      <c r="AS17" s="374"/>
      <c r="AT17" s="372">
        <v>3417</v>
      </c>
      <c r="AU17" s="373"/>
      <c r="AV17" s="373"/>
      <c r="AW17" s="373"/>
      <c r="AX17" s="373"/>
      <c r="AY17" s="375"/>
      <c r="AZ17" s="376" t="s">
        <v>144</v>
      </c>
      <c r="BA17" s="377"/>
      <c r="BB17" s="377"/>
      <c r="BC17" s="377"/>
      <c r="BD17" s="377"/>
      <c r="BE17" s="377"/>
      <c r="BF17" s="377"/>
      <c r="BG17" s="377"/>
      <c r="BH17" s="377"/>
      <c r="BI17" s="377"/>
      <c r="BJ17" s="377"/>
      <c r="BK17" s="377"/>
      <c r="BL17" s="377"/>
      <c r="BM17" s="378"/>
      <c r="BN17" s="379">
        <v>445334480</v>
      </c>
      <c r="BO17" s="380"/>
      <c r="BP17" s="380"/>
      <c r="BQ17" s="380"/>
      <c r="BR17" s="380"/>
      <c r="BS17" s="380"/>
      <c r="BT17" s="380"/>
      <c r="BU17" s="381"/>
      <c r="BV17" s="379">
        <v>428173460</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5774</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12253</v>
      </c>
      <c r="AJ18" s="373"/>
      <c r="AK18" s="373"/>
      <c r="AL18" s="373"/>
      <c r="AM18" s="374"/>
      <c r="AN18" s="372">
        <v>44795649</v>
      </c>
      <c r="AO18" s="373"/>
      <c r="AP18" s="373"/>
      <c r="AQ18" s="373"/>
      <c r="AR18" s="373"/>
      <c r="AS18" s="374"/>
      <c r="AT18" s="372">
        <v>3656</v>
      </c>
      <c r="AU18" s="373"/>
      <c r="AV18" s="373"/>
      <c r="AW18" s="373"/>
      <c r="AX18" s="373"/>
      <c r="AY18" s="375"/>
      <c r="AZ18" s="491" t="s">
        <v>147</v>
      </c>
      <c r="BA18" s="492"/>
      <c r="BB18" s="492"/>
      <c r="BC18" s="492"/>
      <c r="BD18" s="492"/>
      <c r="BE18" s="492"/>
      <c r="BF18" s="492"/>
      <c r="BG18" s="492"/>
      <c r="BH18" s="492"/>
      <c r="BI18" s="492"/>
      <c r="BJ18" s="492"/>
      <c r="BK18" s="492"/>
      <c r="BL18" s="492"/>
      <c r="BM18" s="493"/>
      <c r="BN18" s="529">
        <v>564882110</v>
      </c>
      <c r="BO18" s="530"/>
      <c r="BP18" s="530"/>
      <c r="BQ18" s="530"/>
      <c r="BR18" s="530"/>
      <c r="BS18" s="530"/>
      <c r="BT18" s="530"/>
      <c r="BU18" s="531"/>
      <c r="BV18" s="529">
        <v>574522517</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302</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1784</v>
      </c>
      <c r="AJ19" s="373"/>
      <c r="AK19" s="373"/>
      <c r="AL19" s="373"/>
      <c r="AM19" s="374"/>
      <c r="AN19" s="372">
        <v>5203928</v>
      </c>
      <c r="AO19" s="373"/>
      <c r="AP19" s="373"/>
      <c r="AQ19" s="373"/>
      <c r="AR19" s="373"/>
      <c r="AS19" s="374"/>
      <c r="AT19" s="372">
        <v>2917</v>
      </c>
      <c r="AU19" s="373"/>
      <c r="AV19" s="373"/>
      <c r="AW19" s="373"/>
      <c r="AX19" s="373"/>
      <c r="AY19" s="375"/>
      <c r="AZ19" s="366" t="s">
        <v>150</v>
      </c>
      <c r="BA19" s="367"/>
      <c r="BB19" s="367"/>
      <c r="BC19" s="367"/>
      <c r="BD19" s="367"/>
      <c r="BE19" s="367"/>
      <c r="BF19" s="367"/>
      <c r="BG19" s="367"/>
      <c r="BH19" s="367"/>
      <c r="BI19" s="367"/>
      <c r="BJ19" s="367"/>
      <c r="BK19" s="367"/>
      <c r="BL19" s="367"/>
      <c r="BM19" s="368"/>
      <c r="BN19" s="369">
        <v>1429523407</v>
      </c>
      <c r="BO19" s="370"/>
      <c r="BP19" s="370"/>
      <c r="BQ19" s="370"/>
      <c r="BR19" s="370"/>
      <c r="BS19" s="370"/>
      <c r="BT19" s="370"/>
      <c r="BU19" s="371"/>
      <c r="BV19" s="369">
        <v>1443003790</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742598</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22911</v>
      </c>
      <c r="AJ20" s="373"/>
      <c r="AK20" s="373"/>
      <c r="AL20" s="373"/>
      <c r="AM20" s="374"/>
      <c r="AN20" s="372">
        <v>79847091</v>
      </c>
      <c r="AO20" s="373"/>
      <c r="AP20" s="373"/>
      <c r="AQ20" s="373"/>
      <c r="AR20" s="373"/>
      <c r="AS20" s="374"/>
      <c r="AT20" s="372">
        <v>3485</v>
      </c>
      <c r="AU20" s="373"/>
      <c r="AV20" s="373"/>
      <c r="AW20" s="373"/>
      <c r="AX20" s="373"/>
      <c r="AY20" s="375"/>
      <c r="AZ20" s="376" t="s">
        <v>153</v>
      </c>
      <c r="BA20" s="377"/>
      <c r="BB20" s="377"/>
      <c r="BC20" s="377"/>
      <c r="BD20" s="377"/>
      <c r="BE20" s="377"/>
      <c r="BF20" s="377"/>
      <c r="BG20" s="377"/>
      <c r="BH20" s="377"/>
      <c r="BI20" s="377"/>
      <c r="BJ20" s="377"/>
      <c r="BK20" s="377"/>
      <c r="BL20" s="377"/>
      <c r="BM20" s="378"/>
      <c r="BN20" s="379">
        <v>282433254</v>
      </c>
      <c r="BO20" s="380"/>
      <c r="BP20" s="380"/>
      <c r="BQ20" s="380"/>
      <c r="BR20" s="380"/>
      <c r="BS20" s="380"/>
      <c r="BT20" s="380"/>
      <c r="BU20" s="381"/>
      <c r="BV20" s="379">
        <v>306484726</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101.1</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933458262</v>
      </c>
      <c r="BO21" s="530"/>
      <c r="BP21" s="530"/>
      <c r="BQ21" s="530"/>
      <c r="BR21" s="530"/>
      <c r="BS21" s="530"/>
      <c r="BT21" s="530"/>
      <c r="BU21" s="531"/>
      <c r="BV21" s="529">
        <v>916435545</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101855729</v>
      </c>
      <c r="BO22" s="380"/>
      <c r="BP22" s="380"/>
      <c r="BQ22" s="380"/>
      <c r="BR22" s="380"/>
      <c r="BS22" s="380"/>
      <c r="BT22" s="380"/>
      <c r="BU22" s="381"/>
      <c r="BV22" s="379">
        <v>85572654</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4028559</v>
      </c>
      <c r="BO23" s="380"/>
      <c r="BP23" s="380"/>
      <c r="BQ23" s="380"/>
      <c r="BR23" s="380"/>
      <c r="BS23" s="380"/>
      <c r="BT23" s="380"/>
      <c r="BU23" s="381"/>
      <c r="BV23" s="379">
        <v>4428495</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t="s">
        <v>118</v>
      </c>
      <c r="BO24" s="380"/>
      <c r="BP24" s="380"/>
      <c r="BQ24" s="380"/>
      <c r="BR24" s="380"/>
      <c r="BS24" s="380"/>
      <c r="BT24" s="380"/>
      <c r="BU24" s="381"/>
      <c r="BV24" s="379" t="s">
        <v>118</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59307134</v>
      </c>
      <c r="BO26" s="370"/>
      <c r="BP26" s="370"/>
      <c r="BQ26" s="370"/>
      <c r="BR26" s="370"/>
      <c r="BS26" s="370"/>
      <c r="BT26" s="370"/>
      <c r="BU26" s="371"/>
      <c r="BV26" s="369">
        <v>51334021</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28216455</v>
      </c>
      <c r="BO27" s="380"/>
      <c r="BP27" s="380"/>
      <c r="BQ27" s="380"/>
      <c r="BR27" s="380"/>
      <c r="BS27" s="380"/>
      <c r="BT27" s="380"/>
      <c r="BU27" s="381"/>
      <c r="BV27" s="379">
        <v>21159727</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30892440</v>
      </c>
      <c r="BO28" s="530"/>
      <c r="BP28" s="530"/>
      <c r="BQ28" s="530"/>
      <c r="BR28" s="530"/>
      <c r="BS28" s="530"/>
      <c r="BT28" s="530"/>
      <c r="BU28" s="531"/>
      <c r="BV28" s="529">
        <v>35038254</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10</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11</v>
      </c>
      <c r="AN32" s="549"/>
      <c r="AO32" s="550" t="str">
        <f>IF('各会計、関係団体の財政状況及び健全化判断比率'!B29="","",'各会計、関係団体の財政状況及び健全化判断比率'!B29)</f>
        <v>水道事業会計</v>
      </c>
      <c r="AP32" s="550"/>
      <c r="AQ32" s="550"/>
      <c r="AR32" s="550"/>
      <c r="AS32" s="550"/>
      <c r="AT32" s="550"/>
      <c r="AU32" s="550"/>
      <c r="AV32" s="550"/>
      <c r="AW32" s="550"/>
      <c r="AX32" s="550"/>
      <c r="AY32" s="550"/>
      <c r="AZ32" s="550"/>
      <c r="BA32" s="550"/>
      <c r="BB32" s="550"/>
      <c r="BC32" s="550"/>
      <c r="BD32" s="144"/>
      <c r="BE32" s="549">
        <f>IF(BG32="","",MAX(C32:D41,U32:V41,AM32:AN41)+1)</f>
        <v>15</v>
      </c>
      <c r="BF32" s="549"/>
      <c r="BG32" s="550" t="str">
        <f>IF('各会計、関係団体の財政状況及び健全化判断比率'!B33="","",'各会計、関係団体の財政状況及び健全化判断比率'!B33)</f>
        <v>地方卸売市場事業特別会計</v>
      </c>
      <c r="BH32" s="550"/>
      <c r="BI32" s="550"/>
      <c r="BJ32" s="550"/>
      <c r="BK32" s="550"/>
      <c r="BL32" s="550"/>
      <c r="BM32" s="550"/>
      <c r="BN32" s="550"/>
      <c r="BO32" s="550"/>
      <c r="BP32" s="550"/>
      <c r="BQ32" s="550"/>
      <c r="BR32" s="550"/>
      <c r="BS32" s="550"/>
      <c r="BT32" s="550"/>
      <c r="BU32" s="550"/>
      <c r="BV32" s="144"/>
      <c r="BW32" s="549">
        <f>IF(BY32="","",MAX(C32:D41,U32:V41,AM32:AN41,BE32:BF41)+1)</f>
        <v>17</v>
      </c>
      <c r="BX32" s="549"/>
      <c r="BY32" s="550" t="str">
        <f>IF('各会計、関係団体の財政状況及び健全化判断比率'!B68="","",'各会計、関係団体の財政状況及び健全化判断比率'!B68)</f>
        <v>四日市港管理組合（一般会計）</v>
      </c>
      <c r="BZ32" s="550"/>
      <c r="CA32" s="550"/>
      <c r="CB32" s="550"/>
      <c r="CC32" s="550"/>
      <c r="CD32" s="550"/>
      <c r="CE32" s="550"/>
      <c r="CF32" s="550"/>
      <c r="CG32" s="550"/>
      <c r="CH32" s="550"/>
      <c r="CI32" s="550"/>
      <c r="CJ32" s="550"/>
      <c r="CK32" s="550"/>
      <c r="CL32" s="550"/>
      <c r="CM32" s="550"/>
      <c r="CN32" s="144"/>
      <c r="CO32" s="549">
        <f>IF(CQ32="","",MAX(C32:D41,U32:V41,AM32:AN41,BE32:BF41,BW32:BX41)+1)</f>
        <v>19</v>
      </c>
      <c r="CP32" s="549"/>
      <c r="CQ32" s="550" t="str">
        <f>IF('各会計、関係団体の財政状況及び健全化判断比率'!BS7="","",'各会計、関係団体の財政状況及び健全化判断比率'!BS7)</f>
        <v>伊勢鉄道</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県債管理特別会計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12</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f t="shared" ref="BE33:BE41" si="2">IF(BG33="","",BE32+1)</f>
        <v>16</v>
      </c>
      <c r="BF33" s="549"/>
      <c r="BG33" s="550" t="str">
        <f>IF('各会計、関係団体の財政状況及び健全化判断比率'!B34="","",'各会計、関係団体の財政状況及び健全化判断比率'!B34)</f>
        <v>港湾整備事業特別会計</v>
      </c>
      <c r="BH33" s="550"/>
      <c r="BI33" s="550"/>
      <c r="BJ33" s="550"/>
      <c r="BK33" s="550"/>
      <c r="BL33" s="550"/>
      <c r="BM33" s="550"/>
      <c r="BN33" s="550"/>
      <c r="BO33" s="550"/>
      <c r="BP33" s="550"/>
      <c r="BQ33" s="550"/>
      <c r="BR33" s="550"/>
      <c r="BS33" s="550"/>
      <c r="BT33" s="550"/>
      <c r="BU33" s="550"/>
      <c r="BV33" s="144"/>
      <c r="BW33" s="549">
        <f t="shared" ref="BW33:BW41" si="3">IF(BY33="","",BW32+1)</f>
        <v>18</v>
      </c>
      <c r="BX33" s="549"/>
      <c r="BY33" s="550" t="str">
        <f>IF('各会計、関係団体の財政状況及び健全化判断比率'!B69="","",'各会計、関係団体の財政状況及び健全化判断比率'!B69)</f>
        <v>四日市港管理組合（特別会計）</v>
      </c>
      <c r="BZ33" s="550"/>
      <c r="CA33" s="550"/>
      <c r="CB33" s="550"/>
      <c r="CC33" s="550"/>
      <c r="CD33" s="550"/>
      <c r="CE33" s="550"/>
      <c r="CF33" s="550"/>
      <c r="CG33" s="550"/>
      <c r="CH33" s="550"/>
      <c r="CI33" s="550"/>
      <c r="CJ33" s="550"/>
      <c r="CK33" s="550"/>
      <c r="CL33" s="550"/>
      <c r="CM33" s="550"/>
      <c r="CN33" s="144"/>
      <c r="CO33" s="549">
        <f t="shared" ref="CO33:CO41" si="4">IF(CQ33="","",CO32+1)</f>
        <v>20</v>
      </c>
      <c r="CP33" s="549"/>
      <c r="CQ33" s="550" t="str">
        <f>IF('各会計、関係団体の財政状況及び健全化判断比率'!BS8="","",'各会計、関係団体の財政状況及び健全化判断比率'!BS8)</f>
        <v>伊勢湾海洋スポーツセンター</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総合医療センター資金貸付特別会計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13</v>
      </c>
      <c r="AN34" s="549"/>
      <c r="AO34" s="550" t="str">
        <f>IF('各会計、関係団体の財政状況及び健全化判断比率'!B31="","",'各会計、関係団体の財政状況及び健全化判断比率'!B31)</f>
        <v>病院事業会計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21</v>
      </c>
      <c r="CP34" s="549"/>
      <c r="CQ34" s="550" t="str">
        <f>IF('各会計、関係団体の財政状況及び健全化判断比率'!BS9="","",'各会計、関係団体の財政状況及び健全化判断比率'!BS9)</f>
        <v>三重県スポーツ協会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母子及び父子並びに寡婦福祉資金貸付事業特別会計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14</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22</v>
      </c>
      <c r="CP35" s="549"/>
      <c r="CQ35" s="550" t="str">
        <f>IF('各会計、関係団体の財政状況及び健全化判断比率'!BS10="","",'各会計、関係団体の財政状況及び健全化判断比率'!BS10)</f>
        <v>三重県武道振興会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子ども心身発達医療センター事業特別会計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23</v>
      </c>
      <c r="CP36" s="549"/>
      <c r="CQ36" s="550" t="str">
        <f>IF('各会計、関係団体の財政状況及び健全化判断比率'!BS11="","",'各会計、関係団体の財政状況及び健全化判断比率'!BS11)</f>
        <v>三重県動物管理事務所</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就農施設等資金貸付事業等特別会計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24</v>
      </c>
      <c r="CP37" s="549"/>
      <c r="CQ37" s="550" t="str">
        <f>IF('各会計、関係団体の財政状況及び健全化判断比率'!BS12="","",'各会計、関係団体の財政状況及び健全化判断比率'!BS12)</f>
        <v>三重県角膜・腎臓バンク協会</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林業改善資金貸付事業特別会計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25</v>
      </c>
      <c r="CP38" s="549"/>
      <c r="CQ38" s="550" t="str">
        <f>IF('各会計、関係団体の財政状況及び健全化判断比率'!BS13="","",'各会計、関係団体の財政状況及び健全化判断比率'!BS13)</f>
        <v>三重県生活衛生営業指導センター</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沿岸漁業改善資金貸付事業特別会計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26</v>
      </c>
      <c r="CP39" s="549"/>
      <c r="CQ39" s="550" t="str">
        <f>IF('各会計、関係団体の財政状況及び健全化判断比率'!BS14="","",'各会計、関係団体の財政状況及び健全化判断比率'!BS14)</f>
        <v>三重県救急医療情報センター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中小企業者等支援資金貸付事業等特別会計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27</v>
      </c>
      <c r="CP40" s="549"/>
      <c r="CQ40" s="550" t="str">
        <f>IF('各会計、関係団体の財政状況及び健全化判断比率'!BS15="","",'各会計、関係団体の財政状況及び健全化判断比率'!BS15)</f>
        <v>公立大学法人三重県立看護大学</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t="str">
        <f t="shared" si="5"/>
        <v/>
      </c>
      <c r="D41" s="549"/>
      <c r="E41" s="550" t="str">
        <f>IF('各会計、関係団体の財政状況及び健全化判断比率'!B16="","",'各会計、関係団体の財政状況及び健全化判断比率'!B16)</f>
        <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28</v>
      </c>
      <c r="CP41" s="549"/>
      <c r="CQ41" s="550" t="str">
        <f>IF('各会計、関係団体の財政状況及び健全化判断比率'!BS16="","",'各会計、関係団体の財政状況及び健全化判断比率'!BS16)</f>
        <v>三重県立総合医療センター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0lMBAjuzUT5NKhfUVEhv/UapPMmTEJ2zgs68OOQkV0mtTJmsjwGmQcT/a9eipmQZKB3pD3vAYmneAdmF9iIsrA==" saltValue="gY/QAh8AHZsrwcprAGITe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x14ac:dyDescent="0.2">
      <c r="A34" s="10"/>
      <c r="B34" s="19"/>
      <c r="C34" s="1112" t="s">
        <v>519</v>
      </c>
      <c r="D34" s="1112"/>
      <c r="E34" s="1113"/>
      <c r="F34" s="20">
        <v>4.0599999999999996</v>
      </c>
      <c r="G34" s="21">
        <v>4.3499999999999996</v>
      </c>
      <c r="H34" s="21">
        <v>4.21</v>
      </c>
      <c r="I34" s="21">
        <v>2.4700000000000002</v>
      </c>
      <c r="J34" s="22">
        <v>2.15</v>
      </c>
      <c r="K34" s="10"/>
      <c r="L34" s="10"/>
      <c r="M34" s="10"/>
      <c r="N34" s="10"/>
      <c r="O34" s="10"/>
      <c r="P34" s="10"/>
    </row>
    <row r="35" spans="1:16" ht="39" customHeight="1" x14ac:dyDescent="0.2">
      <c r="A35" s="10"/>
      <c r="B35" s="23"/>
      <c r="C35" s="1108" t="s">
        <v>520</v>
      </c>
      <c r="D35" s="1108"/>
      <c r="E35" s="1109"/>
      <c r="F35" s="24">
        <v>2.57</v>
      </c>
      <c r="G35" s="25">
        <v>2.64</v>
      </c>
      <c r="H35" s="25">
        <v>2.4700000000000002</v>
      </c>
      <c r="I35" s="25">
        <v>2.16</v>
      </c>
      <c r="J35" s="26">
        <v>1.72</v>
      </c>
      <c r="K35" s="10"/>
      <c r="L35" s="10"/>
      <c r="M35" s="10"/>
      <c r="N35" s="10"/>
      <c r="O35" s="10"/>
      <c r="P35" s="10"/>
    </row>
    <row r="36" spans="1:16" ht="39" customHeight="1" x14ac:dyDescent="0.2">
      <c r="A36" s="10"/>
      <c r="B36" s="23"/>
      <c r="C36" s="1108" t="s">
        <v>521</v>
      </c>
      <c r="D36" s="1108"/>
      <c r="E36" s="1109"/>
      <c r="F36" s="24">
        <v>1.85</v>
      </c>
      <c r="G36" s="25">
        <v>1.75</v>
      </c>
      <c r="H36" s="25">
        <v>1.64</v>
      </c>
      <c r="I36" s="25">
        <v>1.59</v>
      </c>
      <c r="J36" s="26">
        <v>1.42</v>
      </c>
      <c r="K36" s="10"/>
      <c r="L36" s="10"/>
      <c r="M36" s="10"/>
      <c r="N36" s="10"/>
      <c r="O36" s="10"/>
      <c r="P36" s="10"/>
    </row>
    <row r="37" spans="1:16" ht="39" customHeight="1" x14ac:dyDescent="0.2">
      <c r="A37" s="10"/>
      <c r="B37" s="23"/>
      <c r="C37" s="1108" t="s">
        <v>522</v>
      </c>
      <c r="D37" s="1108"/>
      <c r="E37" s="1109"/>
      <c r="F37" s="24">
        <v>1.88</v>
      </c>
      <c r="G37" s="25">
        <v>0.96</v>
      </c>
      <c r="H37" s="25">
        <v>0.66</v>
      </c>
      <c r="I37" s="25">
        <v>0.52</v>
      </c>
      <c r="J37" s="26">
        <v>0.57999999999999996</v>
      </c>
      <c r="K37" s="10"/>
      <c r="L37" s="10"/>
      <c r="M37" s="10"/>
      <c r="N37" s="10"/>
      <c r="O37" s="10"/>
      <c r="P37" s="10"/>
    </row>
    <row r="38" spans="1:16" ht="39" customHeight="1" x14ac:dyDescent="0.2">
      <c r="A38" s="10"/>
      <c r="B38" s="23"/>
      <c r="C38" s="1108" t="s">
        <v>523</v>
      </c>
      <c r="D38" s="1108"/>
      <c r="E38" s="1109"/>
      <c r="F38" s="24">
        <v>0.23</v>
      </c>
      <c r="G38" s="25">
        <v>0.36</v>
      </c>
      <c r="H38" s="25">
        <v>0.42</v>
      </c>
      <c r="I38" s="25">
        <v>0.39</v>
      </c>
      <c r="J38" s="26">
        <v>0.27</v>
      </c>
      <c r="K38" s="10"/>
      <c r="L38" s="10"/>
      <c r="M38" s="10"/>
      <c r="N38" s="10"/>
      <c r="O38" s="10"/>
      <c r="P38" s="10"/>
    </row>
    <row r="39" spans="1:16" ht="39" customHeight="1" x14ac:dyDescent="0.2">
      <c r="A39" s="10"/>
      <c r="B39" s="23"/>
      <c r="C39" s="1108" t="s">
        <v>524</v>
      </c>
      <c r="D39" s="1108"/>
      <c r="E39" s="1109"/>
      <c r="F39" s="24">
        <v>0.06</v>
      </c>
      <c r="G39" s="25">
        <v>0.09</v>
      </c>
      <c r="H39" s="25">
        <v>0.14000000000000001</v>
      </c>
      <c r="I39" s="25">
        <v>0.15</v>
      </c>
      <c r="J39" s="26">
        <v>0.21</v>
      </c>
      <c r="K39" s="10"/>
      <c r="L39" s="10"/>
      <c r="M39" s="10"/>
      <c r="N39" s="10"/>
      <c r="O39" s="10"/>
      <c r="P39" s="10"/>
    </row>
    <row r="40" spans="1:16" ht="39" customHeight="1" x14ac:dyDescent="0.2">
      <c r="A40" s="10"/>
      <c r="B40" s="23"/>
      <c r="C40" s="1108" t="s">
        <v>525</v>
      </c>
      <c r="D40" s="1108"/>
      <c r="E40" s="1109"/>
      <c r="F40" s="24">
        <v>0</v>
      </c>
      <c r="G40" s="25">
        <v>0</v>
      </c>
      <c r="H40" s="25">
        <v>0</v>
      </c>
      <c r="I40" s="25">
        <v>0</v>
      </c>
      <c r="J40" s="26">
        <v>0</v>
      </c>
      <c r="K40" s="10"/>
      <c r="L40" s="10"/>
      <c r="M40" s="10"/>
      <c r="N40" s="10"/>
      <c r="O40" s="10"/>
      <c r="P40" s="10"/>
    </row>
    <row r="41" spans="1:16" ht="39" customHeight="1" x14ac:dyDescent="0.2">
      <c r="A41" s="10"/>
      <c r="B41" s="23"/>
      <c r="C41" s="1108" t="s">
        <v>526</v>
      </c>
      <c r="D41" s="1108"/>
      <c r="E41" s="1109"/>
      <c r="F41" s="24">
        <v>0</v>
      </c>
      <c r="G41" s="25">
        <v>0</v>
      </c>
      <c r="H41" s="25">
        <v>0</v>
      </c>
      <c r="I41" s="25">
        <v>0</v>
      </c>
      <c r="J41" s="26">
        <v>0</v>
      </c>
      <c r="K41" s="10"/>
      <c r="L41" s="10"/>
      <c r="M41" s="10"/>
      <c r="N41" s="10"/>
      <c r="O41" s="10"/>
      <c r="P41" s="10"/>
    </row>
    <row r="42" spans="1:16" ht="39" customHeight="1" x14ac:dyDescent="0.2">
      <c r="A42" s="10"/>
      <c r="B42" s="27"/>
      <c r="C42" s="1108" t="s">
        <v>527</v>
      </c>
      <c r="D42" s="1108"/>
      <c r="E42" s="1109"/>
      <c r="F42" s="24" t="s">
        <v>474</v>
      </c>
      <c r="G42" s="25" t="s">
        <v>474</v>
      </c>
      <c r="H42" s="25" t="s">
        <v>474</v>
      </c>
      <c r="I42" s="25" t="s">
        <v>474</v>
      </c>
      <c r="J42" s="26" t="s">
        <v>474</v>
      </c>
      <c r="K42" s="10"/>
      <c r="L42" s="10"/>
      <c r="M42" s="10"/>
      <c r="N42" s="10"/>
      <c r="O42" s="10"/>
      <c r="P42" s="10"/>
    </row>
    <row r="43" spans="1:16" ht="39" customHeight="1" thickBot="1" x14ac:dyDescent="0.25">
      <c r="A43" s="10"/>
      <c r="B43" s="28"/>
      <c r="C43" s="1110" t="s">
        <v>528</v>
      </c>
      <c r="D43" s="1110"/>
      <c r="E43" s="1111"/>
      <c r="F43" s="29">
        <v>0.72</v>
      </c>
      <c r="G43" s="30">
        <v>0.41</v>
      </c>
      <c r="H43" s="30">
        <v>0.08</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UvSrkWPaEQ6inq5EUOPM/f5WfSk3puY6xB54ZBCdvVD2cleHZHzR3CHOdA05PBU1wfsB//84r/VxowkeiviakQ==" saltValue="gwIsBHihvs9Y4+EJYid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512</v>
      </c>
      <c r="L44" s="42" t="s">
        <v>513</v>
      </c>
      <c r="M44" s="42" t="s">
        <v>514</v>
      </c>
      <c r="N44" s="42" t="s">
        <v>515</v>
      </c>
      <c r="O44" s="43" t="s">
        <v>516</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108610</v>
      </c>
      <c r="L45" s="46">
        <v>107224</v>
      </c>
      <c r="M45" s="46">
        <v>107586</v>
      </c>
      <c r="N45" s="46">
        <v>102146</v>
      </c>
      <c r="O45" s="47">
        <v>97192</v>
      </c>
      <c r="P45" s="34"/>
      <c r="Q45" s="34"/>
      <c r="R45" s="34"/>
      <c r="S45" s="34"/>
      <c r="T45" s="34"/>
      <c r="U45" s="34"/>
    </row>
    <row r="46" spans="1:21" ht="30.75" customHeight="1" x14ac:dyDescent="0.2">
      <c r="A46" s="34"/>
      <c r="B46" s="1116"/>
      <c r="C46" s="1117"/>
      <c r="D46" s="48"/>
      <c r="E46" s="1122" t="s">
        <v>12</v>
      </c>
      <c r="F46" s="1122"/>
      <c r="G46" s="1122"/>
      <c r="H46" s="1122"/>
      <c r="I46" s="1122"/>
      <c r="J46" s="1123"/>
      <c r="K46" s="49">
        <v>194</v>
      </c>
      <c r="L46" s="50">
        <v>679</v>
      </c>
      <c r="M46" s="50" t="s">
        <v>474</v>
      </c>
      <c r="N46" s="50" t="s">
        <v>474</v>
      </c>
      <c r="O46" s="51" t="s">
        <v>474</v>
      </c>
      <c r="P46" s="34"/>
      <c r="Q46" s="34"/>
      <c r="R46" s="34"/>
      <c r="S46" s="34"/>
      <c r="T46" s="34"/>
      <c r="U46" s="34"/>
    </row>
    <row r="47" spans="1:21" ht="30.75" customHeight="1" x14ac:dyDescent="0.2">
      <c r="A47" s="34"/>
      <c r="B47" s="1116"/>
      <c r="C47" s="1117"/>
      <c r="D47" s="48"/>
      <c r="E47" s="1122" t="s">
        <v>13</v>
      </c>
      <c r="F47" s="1122"/>
      <c r="G47" s="1122"/>
      <c r="H47" s="1122"/>
      <c r="I47" s="1122"/>
      <c r="J47" s="1123"/>
      <c r="K47" s="49">
        <v>6683</v>
      </c>
      <c r="L47" s="50">
        <v>7353</v>
      </c>
      <c r="M47" s="50">
        <v>8190</v>
      </c>
      <c r="N47" s="50">
        <v>9093</v>
      </c>
      <c r="O47" s="51">
        <v>10030</v>
      </c>
      <c r="P47" s="34"/>
      <c r="Q47" s="34"/>
      <c r="R47" s="34"/>
      <c r="S47" s="34"/>
      <c r="T47" s="34"/>
      <c r="U47" s="34"/>
    </row>
    <row r="48" spans="1:21" ht="30.75" customHeight="1" x14ac:dyDescent="0.2">
      <c r="A48" s="34"/>
      <c r="B48" s="1116"/>
      <c r="C48" s="1117"/>
      <c r="D48" s="48"/>
      <c r="E48" s="1122" t="s">
        <v>14</v>
      </c>
      <c r="F48" s="1122"/>
      <c r="G48" s="1122"/>
      <c r="H48" s="1122"/>
      <c r="I48" s="1122"/>
      <c r="J48" s="1123"/>
      <c r="K48" s="49">
        <v>2958</v>
      </c>
      <c r="L48" s="50">
        <v>3070</v>
      </c>
      <c r="M48" s="50">
        <v>3201</v>
      </c>
      <c r="N48" s="50">
        <v>2543</v>
      </c>
      <c r="O48" s="51">
        <v>2598</v>
      </c>
      <c r="P48" s="34"/>
      <c r="Q48" s="34"/>
      <c r="R48" s="34"/>
      <c r="S48" s="34"/>
      <c r="T48" s="34"/>
      <c r="U48" s="34"/>
    </row>
    <row r="49" spans="1:21" ht="30.75" customHeight="1" x14ac:dyDescent="0.2">
      <c r="A49" s="34"/>
      <c r="B49" s="1116"/>
      <c r="C49" s="1117"/>
      <c r="D49" s="48"/>
      <c r="E49" s="1122" t="s">
        <v>15</v>
      </c>
      <c r="F49" s="1122"/>
      <c r="G49" s="1122"/>
      <c r="H49" s="1122"/>
      <c r="I49" s="1122"/>
      <c r="J49" s="1123"/>
      <c r="K49" s="49">
        <v>1002</v>
      </c>
      <c r="L49" s="50">
        <v>1004</v>
      </c>
      <c r="M49" s="50">
        <v>1004</v>
      </c>
      <c r="N49" s="50">
        <v>951</v>
      </c>
      <c r="O49" s="51">
        <v>924</v>
      </c>
      <c r="P49" s="34"/>
      <c r="Q49" s="34"/>
      <c r="R49" s="34"/>
      <c r="S49" s="34"/>
      <c r="T49" s="34"/>
      <c r="U49" s="34"/>
    </row>
    <row r="50" spans="1:21" ht="30.75" customHeight="1" x14ac:dyDescent="0.2">
      <c r="A50" s="34"/>
      <c r="B50" s="1116"/>
      <c r="C50" s="1117"/>
      <c r="D50" s="48"/>
      <c r="E50" s="1122" t="s">
        <v>16</v>
      </c>
      <c r="F50" s="1122"/>
      <c r="G50" s="1122"/>
      <c r="H50" s="1122"/>
      <c r="I50" s="1122"/>
      <c r="J50" s="1123"/>
      <c r="K50" s="49">
        <v>1375</v>
      </c>
      <c r="L50" s="50">
        <v>639</v>
      </c>
      <c r="M50" s="50">
        <v>550</v>
      </c>
      <c r="N50" s="50">
        <v>434</v>
      </c>
      <c r="O50" s="51">
        <v>462</v>
      </c>
      <c r="P50" s="34"/>
      <c r="Q50" s="34"/>
      <c r="R50" s="34"/>
      <c r="S50" s="34"/>
      <c r="T50" s="34"/>
      <c r="U50" s="34"/>
    </row>
    <row r="51" spans="1:21" ht="30.75" customHeight="1" x14ac:dyDescent="0.2">
      <c r="A51" s="34"/>
      <c r="B51" s="1118"/>
      <c r="C51" s="1119"/>
      <c r="D51" s="52"/>
      <c r="E51" s="1122" t="s">
        <v>17</v>
      </c>
      <c r="F51" s="1122"/>
      <c r="G51" s="1122"/>
      <c r="H51" s="1122"/>
      <c r="I51" s="1122"/>
      <c r="J51" s="1123"/>
      <c r="K51" s="49">
        <v>0</v>
      </c>
      <c r="L51" s="50">
        <v>0</v>
      </c>
      <c r="M51" s="50" t="s">
        <v>474</v>
      </c>
      <c r="N51" s="50" t="s">
        <v>474</v>
      </c>
      <c r="O51" s="51">
        <v>0</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76382</v>
      </c>
      <c r="L52" s="50">
        <v>74752</v>
      </c>
      <c r="M52" s="50">
        <v>73951</v>
      </c>
      <c r="N52" s="50">
        <v>73685</v>
      </c>
      <c r="O52" s="51">
        <v>70102</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44440</v>
      </c>
      <c r="L53" s="55">
        <v>45217</v>
      </c>
      <c r="M53" s="55">
        <v>46580</v>
      </c>
      <c r="N53" s="55">
        <v>41482</v>
      </c>
      <c r="O53" s="56">
        <v>41104</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3">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6600</v>
      </c>
      <c r="L57" s="68">
        <v>6600</v>
      </c>
      <c r="M57" s="68">
        <v>6600</v>
      </c>
      <c r="N57" s="68">
        <v>6600</v>
      </c>
      <c r="O57" s="69">
        <v>6600</v>
      </c>
      <c r="P57" s="34"/>
      <c r="Q57" s="34"/>
      <c r="R57" s="34"/>
      <c r="S57" s="34"/>
      <c r="T57" s="34"/>
      <c r="U57" s="34"/>
    </row>
    <row r="58" spans="1:21" ht="30.75" customHeight="1" x14ac:dyDescent="0.2">
      <c r="A58" s="34"/>
      <c r="B58" s="1132"/>
      <c r="C58" s="1133"/>
      <c r="D58" s="1139" t="s">
        <v>26</v>
      </c>
      <c r="E58" s="1140"/>
      <c r="F58" s="1140"/>
      <c r="G58" s="1140"/>
      <c r="H58" s="1140"/>
      <c r="I58" s="1140"/>
      <c r="J58" s="1141"/>
      <c r="K58" s="70">
        <v>29167</v>
      </c>
      <c r="L58" s="71">
        <v>26974</v>
      </c>
      <c r="M58" s="71">
        <v>32058</v>
      </c>
      <c r="N58" s="71">
        <v>36041</v>
      </c>
      <c r="O58" s="72">
        <v>32058</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30050</v>
      </c>
      <c r="L59" s="74">
        <v>30067</v>
      </c>
      <c r="M59" s="74">
        <v>30753</v>
      </c>
      <c r="N59" s="74">
        <v>32277</v>
      </c>
      <c r="O59" s="75">
        <v>30753</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Ev0si0rxi5XFT2PSVn6pJh1aaS76kxV0Imr2O5a4I/jTOMPPV+iG+8nvP9WWQWinz07+z4oLcFv3j+yg3RcjdQ==" saltValue="Hrod9O2cdgDvr0GXNSWcF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512</v>
      </c>
      <c r="J40" s="336" t="s">
        <v>513</v>
      </c>
      <c r="K40" s="336" t="s">
        <v>514</v>
      </c>
      <c r="L40" s="336" t="s">
        <v>515</v>
      </c>
      <c r="M40" s="337" t="s">
        <v>516</v>
      </c>
    </row>
    <row r="41" spans="2:13" ht="27.75" customHeight="1" x14ac:dyDescent="0.2">
      <c r="B41" s="1145" t="s">
        <v>30</v>
      </c>
      <c r="C41" s="1146"/>
      <c r="D41" s="85"/>
      <c r="E41" s="1151" t="s">
        <v>31</v>
      </c>
      <c r="F41" s="1151"/>
      <c r="G41" s="1151"/>
      <c r="H41" s="1152"/>
      <c r="I41" s="338">
        <v>1478789</v>
      </c>
      <c r="J41" s="339">
        <v>1510740</v>
      </c>
      <c r="K41" s="339">
        <v>1496793</v>
      </c>
      <c r="L41" s="339">
        <v>1486294</v>
      </c>
      <c r="M41" s="340">
        <v>1479904</v>
      </c>
    </row>
    <row r="42" spans="2:13" ht="27.75" customHeight="1" x14ac:dyDescent="0.2">
      <c r="B42" s="1147"/>
      <c r="C42" s="1148"/>
      <c r="D42" s="86"/>
      <c r="E42" s="1153" t="s">
        <v>32</v>
      </c>
      <c r="F42" s="1153"/>
      <c r="G42" s="1153"/>
      <c r="H42" s="1154"/>
      <c r="I42" s="341">
        <v>4924</v>
      </c>
      <c r="J42" s="342">
        <v>3835</v>
      </c>
      <c r="K42" s="342">
        <v>3945</v>
      </c>
      <c r="L42" s="342">
        <v>4424</v>
      </c>
      <c r="M42" s="343">
        <v>3916</v>
      </c>
    </row>
    <row r="43" spans="2:13" ht="27.75" customHeight="1" x14ac:dyDescent="0.2">
      <c r="B43" s="1147"/>
      <c r="C43" s="1148"/>
      <c r="D43" s="86"/>
      <c r="E43" s="1153" t="s">
        <v>33</v>
      </c>
      <c r="F43" s="1153"/>
      <c r="G43" s="1153"/>
      <c r="H43" s="1154"/>
      <c r="I43" s="341">
        <v>34012</v>
      </c>
      <c r="J43" s="342">
        <v>32837</v>
      </c>
      <c r="K43" s="342">
        <v>32908</v>
      </c>
      <c r="L43" s="342">
        <v>30891</v>
      </c>
      <c r="M43" s="343">
        <v>28759</v>
      </c>
    </row>
    <row r="44" spans="2:13" ht="27.75" customHeight="1" x14ac:dyDescent="0.2">
      <c r="B44" s="1147"/>
      <c r="C44" s="1148"/>
      <c r="D44" s="86"/>
      <c r="E44" s="1153" t="s">
        <v>34</v>
      </c>
      <c r="F44" s="1153"/>
      <c r="G44" s="1153"/>
      <c r="H44" s="1154"/>
      <c r="I44" s="341">
        <v>9626</v>
      </c>
      <c r="J44" s="342">
        <v>9659</v>
      </c>
      <c r="K44" s="342">
        <v>9702</v>
      </c>
      <c r="L44" s="342">
        <v>10759</v>
      </c>
      <c r="M44" s="343">
        <v>11592</v>
      </c>
    </row>
    <row r="45" spans="2:13" ht="27.75" customHeight="1" x14ac:dyDescent="0.2">
      <c r="B45" s="1147"/>
      <c r="C45" s="1148"/>
      <c r="D45" s="86"/>
      <c r="E45" s="1153" t="s">
        <v>35</v>
      </c>
      <c r="F45" s="1153"/>
      <c r="G45" s="1153"/>
      <c r="H45" s="1154"/>
      <c r="I45" s="341">
        <v>167548</v>
      </c>
      <c r="J45" s="342">
        <v>161335</v>
      </c>
      <c r="K45" s="342">
        <v>155790</v>
      </c>
      <c r="L45" s="342">
        <v>157615</v>
      </c>
      <c r="M45" s="343">
        <v>158226</v>
      </c>
    </row>
    <row r="46" spans="2:13" ht="27.75" customHeight="1" x14ac:dyDescent="0.2">
      <c r="B46" s="1147"/>
      <c r="C46" s="1148"/>
      <c r="D46" s="87"/>
      <c r="E46" s="1155" t="s">
        <v>36</v>
      </c>
      <c r="F46" s="1155"/>
      <c r="G46" s="1155"/>
      <c r="H46" s="1156"/>
      <c r="I46" s="341">
        <v>11</v>
      </c>
      <c r="J46" s="342">
        <v>16</v>
      </c>
      <c r="K46" s="342">
        <v>9</v>
      </c>
      <c r="L46" s="342">
        <v>5</v>
      </c>
      <c r="M46" s="343">
        <v>3</v>
      </c>
    </row>
    <row r="47" spans="2:13" ht="27.75" customHeight="1" x14ac:dyDescent="0.2">
      <c r="B47" s="1147"/>
      <c r="C47" s="1148"/>
      <c r="D47" s="88"/>
      <c r="E47" s="1157" t="s">
        <v>37</v>
      </c>
      <c r="F47" s="1158"/>
      <c r="G47" s="1158"/>
      <c r="H47" s="1159"/>
      <c r="I47" s="341" t="s">
        <v>474</v>
      </c>
      <c r="J47" s="342" t="s">
        <v>474</v>
      </c>
      <c r="K47" s="342" t="s">
        <v>474</v>
      </c>
      <c r="L47" s="342" t="s">
        <v>474</v>
      </c>
      <c r="M47" s="343" t="s">
        <v>474</v>
      </c>
    </row>
    <row r="48" spans="2:13" ht="27.75" customHeight="1" x14ac:dyDescent="0.2">
      <c r="B48" s="1147"/>
      <c r="C48" s="1148"/>
      <c r="D48" s="86"/>
      <c r="E48" s="1153" t="s">
        <v>38</v>
      </c>
      <c r="F48" s="1153"/>
      <c r="G48" s="1153"/>
      <c r="H48" s="1154"/>
      <c r="I48" s="341" t="s">
        <v>474</v>
      </c>
      <c r="J48" s="342" t="s">
        <v>474</v>
      </c>
      <c r="K48" s="342" t="s">
        <v>474</v>
      </c>
      <c r="L48" s="342" t="s">
        <v>474</v>
      </c>
      <c r="M48" s="343" t="s">
        <v>474</v>
      </c>
    </row>
    <row r="49" spans="2:13" ht="27.75" customHeight="1" x14ac:dyDescent="0.2">
      <c r="B49" s="1149"/>
      <c r="C49" s="1150"/>
      <c r="D49" s="86"/>
      <c r="E49" s="1153" t="s">
        <v>39</v>
      </c>
      <c r="F49" s="1153"/>
      <c r="G49" s="1153"/>
      <c r="H49" s="1154"/>
      <c r="I49" s="341" t="s">
        <v>474</v>
      </c>
      <c r="J49" s="342" t="s">
        <v>474</v>
      </c>
      <c r="K49" s="342" t="s">
        <v>474</v>
      </c>
      <c r="L49" s="342" t="s">
        <v>474</v>
      </c>
      <c r="M49" s="343" t="s">
        <v>474</v>
      </c>
    </row>
    <row r="50" spans="2:13" ht="27.75" customHeight="1" x14ac:dyDescent="0.2">
      <c r="B50" s="1160" t="s">
        <v>40</v>
      </c>
      <c r="C50" s="1161"/>
      <c r="D50" s="89"/>
      <c r="E50" s="1153" t="s">
        <v>41</v>
      </c>
      <c r="F50" s="1153"/>
      <c r="G50" s="1153"/>
      <c r="H50" s="1154"/>
      <c r="I50" s="341">
        <v>47254</v>
      </c>
      <c r="J50" s="342">
        <v>97307</v>
      </c>
      <c r="K50" s="342">
        <v>118473</v>
      </c>
      <c r="L50" s="342">
        <v>135134</v>
      </c>
      <c r="M50" s="343">
        <v>150244</v>
      </c>
    </row>
    <row r="51" spans="2:13" ht="27.75" customHeight="1" x14ac:dyDescent="0.2">
      <c r="B51" s="1147"/>
      <c r="C51" s="1148"/>
      <c r="D51" s="86"/>
      <c r="E51" s="1153" t="s">
        <v>42</v>
      </c>
      <c r="F51" s="1153"/>
      <c r="G51" s="1153"/>
      <c r="H51" s="1154"/>
      <c r="I51" s="341">
        <v>9811</v>
      </c>
      <c r="J51" s="342">
        <v>9473</v>
      </c>
      <c r="K51" s="342">
        <v>8279</v>
      </c>
      <c r="L51" s="342">
        <v>8578</v>
      </c>
      <c r="M51" s="343">
        <v>9156</v>
      </c>
    </row>
    <row r="52" spans="2:13" ht="27.75" customHeight="1" x14ac:dyDescent="0.2">
      <c r="B52" s="1149"/>
      <c r="C52" s="1150"/>
      <c r="D52" s="86"/>
      <c r="E52" s="1153" t="s">
        <v>43</v>
      </c>
      <c r="F52" s="1153"/>
      <c r="G52" s="1153"/>
      <c r="H52" s="1154"/>
      <c r="I52" s="341">
        <v>955505</v>
      </c>
      <c r="J52" s="342">
        <v>960433</v>
      </c>
      <c r="K52" s="342">
        <v>939889</v>
      </c>
      <c r="L52" s="342">
        <v>922360</v>
      </c>
      <c r="M52" s="343">
        <v>881497</v>
      </c>
    </row>
    <row r="53" spans="2:13" ht="27.75" customHeight="1" thickBot="1" x14ac:dyDescent="0.25">
      <c r="B53" s="1162" t="s">
        <v>20</v>
      </c>
      <c r="C53" s="1163"/>
      <c r="D53" s="90"/>
      <c r="E53" s="1164" t="s">
        <v>44</v>
      </c>
      <c r="F53" s="1164"/>
      <c r="G53" s="1164"/>
      <c r="H53" s="1165"/>
      <c r="I53" s="344">
        <v>682338</v>
      </c>
      <c r="J53" s="345">
        <v>651210</v>
      </c>
      <c r="K53" s="345">
        <v>632506</v>
      </c>
      <c r="L53" s="345">
        <v>623916</v>
      </c>
      <c r="M53" s="346">
        <v>641502</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fCgGuJvIODlyZ8uOeXUd+1L2lWVeEw1vzOhb7Q67F/H6ZQQxaaIHBuauNBRRw5BgMGH/rdaTbQrGUOidwRykiw==" saltValue="KWGVZq7U0QU2usrFKaKK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6"/>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514</v>
      </c>
      <c r="G54" s="98" t="s">
        <v>515</v>
      </c>
      <c r="H54" s="99" t="s">
        <v>516</v>
      </c>
    </row>
    <row r="55" spans="2:8" ht="52.5" customHeight="1" x14ac:dyDescent="0.2">
      <c r="B55" s="100"/>
      <c r="C55" s="1171" t="s">
        <v>46</v>
      </c>
      <c r="D55" s="1171"/>
      <c r="E55" s="1172"/>
      <c r="F55" s="347">
        <v>53256</v>
      </c>
      <c r="G55" s="347">
        <v>51334</v>
      </c>
      <c r="H55" s="348">
        <v>59307</v>
      </c>
    </row>
    <row r="56" spans="2:8" ht="52.5" customHeight="1" x14ac:dyDescent="0.2">
      <c r="B56" s="101"/>
      <c r="C56" s="1173" t="s">
        <v>47</v>
      </c>
      <c r="D56" s="1173"/>
      <c r="E56" s="1174"/>
      <c r="F56" s="349">
        <v>16655</v>
      </c>
      <c r="G56" s="349">
        <v>21160</v>
      </c>
      <c r="H56" s="350">
        <v>28216</v>
      </c>
    </row>
    <row r="57" spans="2:8" ht="53.25" customHeight="1" x14ac:dyDescent="0.2">
      <c r="B57" s="101"/>
      <c r="C57" s="1175" t="s">
        <v>48</v>
      </c>
      <c r="D57" s="1175"/>
      <c r="E57" s="1176"/>
      <c r="F57" s="351">
        <v>25442</v>
      </c>
      <c r="G57" s="351">
        <v>35038</v>
      </c>
      <c r="H57" s="352">
        <v>30892</v>
      </c>
    </row>
    <row r="58" spans="2:8" ht="45.75" customHeight="1" x14ac:dyDescent="0.2">
      <c r="B58" s="102"/>
      <c r="C58" s="1166" t="s">
        <v>567</v>
      </c>
      <c r="D58" s="1167"/>
      <c r="E58" s="1168"/>
      <c r="F58" s="353">
        <v>1000</v>
      </c>
      <c r="G58" s="353">
        <v>4000</v>
      </c>
      <c r="H58" s="354">
        <v>5002</v>
      </c>
    </row>
    <row r="59" spans="2:8" ht="45.75" customHeight="1" x14ac:dyDescent="0.2">
      <c r="B59" s="102"/>
      <c r="C59" s="1166" t="s">
        <v>568</v>
      </c>
      <c r="D59" s="1167"/>
      <c r="E59" s="1168"/>
      <c r="F59" s="353" t="s">
        <v>566</v>
      </c>
      <c r="G59" s="353">
        <v>1121</v>
      </c>
      <c r="H59" s="354">
        <v>4417</v>
      </c>
    </row>
    <row r="60" spans="2:8" ht="45.75" customHeight="1" x14ac:dyDescent="0.2">
      <c r="B60" s="102"/>
      <c r="C60" s="1166" t="s">
        <v>569</v>
      </c>
      <c r="D60" s="1167"/>
      <c r="E60" s="1168"/>
      <c r="F60" s="353">
        <v>2971</v>
      </c>
      <c r="G60" s="353">
        <v>2975</v>
      </c>
      <c r="H60" s="354">
        <v>2976</v>
      </c>
    </row>
    <row r="61" spans="2:8" ht="45.75" customHeight="1" x14ac:dyDescent="0.2">
      <c r="B61" s="102"/>
      <c r="C61" s="1166" t="s">
        <v>570</v>
      </c>
      <c r="D61" s="1167"/>
      <c r="E61" s="1168"/>
      <c r="F61" s="353">
        <v>2494</v>
      </c>
      <c r="G61" s="353">
        <v>2634</v>
      </c>
      <c r="H61" s="354">
        <v>2755</v>
      </c>
    </row>
    <row r="62" spans="2:8" ht="45.75" customHeight="1" thickBot="1" x14ac:dyDescent="0.25">
      <c r="B62" s="103"/>
      <c r="C62" s="1166" t="s">
        <v>571</v>
      </c>
      <c r="D62" s="1167"/>
      <c r="E62" s="1168"/>
      <c r="F62" s="355">
        <v>2022</v>
      </c>
      <c r="G62" s="355">
        <v>2015</v>
      </c>
      <c r="H62" s="356">
        <v>2730</v>
      </c>
    </row>
    <row r="63" spans="2:8" ht="52.5" customHeight="1" thickBot="1" x14ac:dyDescent="0.25">
      <c r="B63" s="104"/>
      <c r="C63" s="1169" t="s">
        <v>49</v>
      </c>
      <c r="D63" s="1169"/>
      <c r="E63" s="1170"/>
      <c r="F63" s="357">
        <v>95353</v>
      </c>
      <c r="G63" s="357">
        <v>107532</v>
      </c>
      <c r="H63" s="358">
        <v>118416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45GB6SdJUbFlgtIpYfbZsweC50o20ZP7DOpwxf7ysTHy9BiAK1RnCjshjqKW2kWsHQvN+i5rIGcbgRF6U7RrBQ==" saltValue="DwmWyJiwiwvGYzbTG+Ng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505</v>
      </c>
      <c r="B3" s="120"/>
      <c r="C3" s="121"/>
      <c r="D3" s="122">
        <v>67614</v>
      </c>
      <c r="E3" s="123"/>
      <c r="F3" s="124">
        <v>46888</v>
      </c>
      <c r="G3" s="125"/>
      <c r="H3" s="126"/>
    </row>
    <row r="4" spans="1:8" x14ac:dyDescent="0.2">
      <c r="A4" s="127"/>
      <c r="B4" s="128"/>
      <c r="C4" s="129"/>
      <c r="D4" s="130">
        <v>19735</v>
      </c>
      <c r="E4" s="131"/>
      <c r="F4" s="132">
        <v>14375</v>
      </c>
      <c r="G4" s="133"/>
      <c r="H4" s="134"/>
    </row>
    <row r="5" spans="1:8" x14ac:dyDescent="0.2">
      <c r="A5" s="115" t="s">
        <v>507</v>
      </c>
      <c r="B5" s="120"/>
      <c r="C5" s="121"/>
      <c r="D5" s="122">
        <v>71602</v>
      </c>
      <c r="E5" s="123"/>
      <c r="F5" s="124">
        <v>46574</v>
      </c>
      <c r="G5" s="125"/>
      <c r="H5" s="126"/>
    </row>
    <row r="6" spans="1:8" x14ac:dyDescent="0.2">
      <c r="A6" s="127"/>
      <c r="B6" s="128"/>
      <c r="C6" s="129"/>
      <c r="D6" s="130">
        <v>20221</v>
      </c>
      <c r="E6" s="131"/>
      <c r="F6" s="132">
        <v>14394</v>
      </c>
      <c r="G6" s="133"/>
      <c r="H6" s="134"/>
    </row>
    <row r="7" spans="1:8" x14ac:dyDescent="0.2">
      <c r="A7" s="115" t="s">
        <v>508</v>
      </c>
      <c r="B7" s="120"/>
      <c r="C7" s="121"/>
      <c r="D7" s="122">
        <v>69113</v>
      </c>
      <c r="E7" s="123"/>
      <c r="F7" s="124">
        <v>44729</v>
      </c>
      <c r="G7" s="125"/>
      <c r="H7" s="126"/>
    </row>
    <row r="8" spans="1:8" x14ac:dyDescent="0.2">
      <c r="A8" s="127"/>
      <c r="B8" s="128"/>
      <c r="C8" s="129"/>
      <c r="D8" s="130">
        <v>20928</v>
      </c>
      <c r="E8" s="131"/>
      <c r="F8" s="132">
        <v>15395</v>
      </c>
      <c r="G8" s="133"/>
      <c r="H8" s="134"/>
    </row>
    <row r="9" spans="1:8" x14ac:dyDescent="0.2">
      <c r="A9" s="115" t="s">
        <v>509</v>
      </c>
      <c r="B9" s="120"/>
      <c r="C9" s="121"/>
      <c r="D9" s="122">
        <v>69981</v>
      </c>
      <c r="E9" s="123"/>
      <c r="F9" s="124">
        <v>44130</v>
      </c>
      <c r="G9" s="125"/>
      <c r="H9" s="126"/>
    </row>
    <row r="10" spans="1:8" x14ac:dyDescent="0.2">
      <c r="A10" s="127"/>
      <c r="B10" s="128"/>
      <c r="C10" s="129"/>
      <c r="D10" s="130">
        <v>22679</v>
      </c>
      <c r="E10" s="131"/>
      <c r="F10" s="132">
        <v>15920</v>
      </c>
      <c r="G10" s="133"/>
      <c r="H10" s="134"/>
    </row>
    <row r="11" spans="1:8" x14ac:dyDescent="0.2">
      <c r="A11" s="115" t="s">
        <v>510</v>
      </c>
      <c r="B11" s="120"/>
      <c r="C11" s="121"/>
      <c r="D11" s="122">
        <v>73460</v>
      </c>
      <c r="E11" s="123"/>
      <c r="F11" s="124">
        <v>44816</v>
      </c>
      <c r="G11" s="125"/>
      <c r="H11" s="126"/>
    </row>
    <row r="12" spans="1:8" x14ac:dyDescent="0.2">
      <c r="A12" s="127"/>
      <c r="B12" s="128"/>
      <c r="C12" s="135"/>
      <c r="D12" s="130">
        <v>24870</v>
      </c>
      <c r="E12" s="131"/>
      <c r="F12" s="132">
        <v>17040</v>
      </c>
      <c r="G12" s="133"/>
      <c r="H12" s="134"/>
    </row>
    <row r="13" spans="1:8" x14ac:dyDescent="0.2">
      <c r="A13" s="115"/>
      <c r="B13" s="120"/>
      <c r="C13" s="121"/>
      <c r="D13" s="122">
        <v>70354</v>
      </c>
      <c r="E13" s="123"/>
      <c r="F13" s="124">
        <v>45427</v>
      </c>
      <c r="G13" s="136"/>
      <c r="H13" s="126"/>
    </row>
    <row r="14" spans="1:8" x14ac:dyDescent="0.2">
      <c r="A14" s="127"/>
      <c r="B14" s="128"/>
      <c r="C14" s="129"/>
      <c r="D14" s="130">
        <v>21687</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4.08</v>
      </c>
      <c r="C19" s="137">
        <f>ROUND(VALUE(SUBSTITUTE(実質収支比率等に係る経年分析!G$48,"▲","-")),2)</f>
        <v>4.37</v>
      </c>
      <c r="D19" s="137">
        <f>ROUND(VALUE(SUBSTITUTE(実質収支比率等に係る経年分析!H$48,"▲","-")),2)</f>
        <v>4.22</v>
      </c>
      <c r="E19" s="137">
        <f>ROUND(VALUE(SUBSTITUTE(実質収支比率等に係る経年分析!I$48,"▲","-")),2)</f>
        <v>2.48</v>
      </c>
      <c r="F19" s="137">
        <f>ROUND(VALUE(SUBSTITUTE(実質収支比率等に係る経年分析!J$48,"▲","-")),2)</f>
        <v>2.15</v>
      </c>
    </row>
    <row r="20" spans="1:11" x14ac:dyDescent="0.2">
      <c r="A20" s="137" t="s">
        <v>54</v>
      </c>
      <c r="B20" s="137">
        <f>ROUND(VALUE(SUBSTITUTE(実質収支比率等に係る経年分析!F$47,"▲","-")),2)</f>
        <v>1.68</v>
      </c>
      <c r="C20" s="137">
        <f>ROUND(VALUE(SUBSTITUTE(実質収支比率等に係る経年分析!G$47,"▲","-")),2)</f>
        <v>8.27</v>
      </c>
      <c r="D20" s="137">
        <f>ROUND(VALUE(SUBSTITUTE(実質収支比率等に係る経年分析!H$47,"▲","-")),2)</f>
        <v>11.96</v>
      </c>
      <c r="E20" s="137">
        <f>ROUND(VALUE(SUBSTITUTE(実質収支比率等に係る経年分析!I$47,"▲","-")),2)</f>
        <v>11.39</v>
      </c>
      <c r="F20" s="137">
        <f>ROUND(VALUE(SUBSTITUTE(実質収支比率等に係る経年分析!J$47,"▲","-")),2)</f>
        <v>12.93</v>
      </c>
    </row>
    <row r="21" spans="1:11" x14ac:dyDescent="0.2">
      <c r="A21" s="137" t="s">
        <v>55</v>
      </c>
      <c r="B21" s="137">
        <f>IF(ISNUMBER(VALUE(SUBSTITUTE(実質収支比率等に係る経年分析!F$49,"▲","-"))),ROUND(VALUE(SUBSTITUTE(実質収支比率等に係る経年分析!F$49,"▲","-")),2),NA())</f>
        <v>-7.0000000000000007E-2</v>
      </c>
      <c r="C21" s="137">
        <f>IF(ISNUMBER(VALUE(SUBSTITUTE(実質収支比率等に係る経年分析!G$49,"▲","-"))),ROUND(VALUE(SUBSTITUTE(実質収支比率等に係る経年分析!G$49,"▲","-")),2),NA())</f>
        <v>5.21</v>
      </c>
      <c r="D21" s="137">
        <f>IF(ISNUMBER(VALUE(SUBSTITUTE(実質収支比率等に係る経年分析!H$49,"▲","-"))),ROUND(VALUE(SUBSTITUTE(実質収支比率等に係る経年分析!H$49,"▲","-")),2),NA())</f>
        <v>0.86</v>
      </c>
      <c r="E21" s="137">
        <f>IF(ISNUMBER(VALUE(SUBSTITUTE(実質収支比率等に係る経年分析!I$49,"▲","-"))),ROUND(VALUE(SUBSTITUTE(実質収支比率等に係る経年分析!I$49,"▲","-")),2),NA())</f>
        <v>-4.2</v>
      </c>
      <c r="F21" s="137">
        <f>IF(ISNUMBER(VALUE(SUBSTITUTE(実質収支比率等に係る経年分析!J$49,"▲","-"))),ROUND(VALUE(SUBSTITUTE(実質収支比率等に係る経年分析!J$49,"▲","-")),2),NA())</f>
        <v>0.24</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0.72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0.41</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0.08</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港湾整備事業特別会計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地方卸売市場事業特別会計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0.06</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0.09</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0.14000000000000001</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0.15</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0.21</v>
      </c>
    </row>
    <row r="32" spans="1:11" x14ac:dyDescent="0.2">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0.23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0.36</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0.42</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0.39</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0.27</v>
      </c>
    </row>
    <row r="33" spans="1:16" x14ac:dyDescent="0.2">
      <c r="A33" s="138" t="str">
        <f>IF(連結実質赤字比率に係る赤字・黒字の構成分析!C$37="",NA(),連結実質赤字比率に係る赤字・黒字の構成分析!C$37)</f>
        <v>国民健康保険事業特別会計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1.88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0.96</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0.66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0.52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0.57999999999999996</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1.85</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1.75</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1.64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1.59</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1.42</v>
      </c>
    </row>
    <row r="35" spans="1:16" x14ac:dyDescent="0.2">
      <c r="A35" s="138" t="str">
        <f>IF(連結実質赤字比率に係る赤字・黒字の構成分析!C$35="",NA(),連結実質赤字比率に係る赤字・黒字の構成分析!C$35)</f>
        <v>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2.57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2.64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2.4700000000000002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2.16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1.72</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4.0599999999999996</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4.3499999999999996</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4.21</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2.4700000000000002</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2.15</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76382</v>
      </c>
      <c r="E42" s="139"/>
      <c r="F42" s="139"/>
      <c r="G42" s="139">
        <f>'実質公債費比率（分子）の構造'!L$52</f>
        <v>74752</v>
      </c>
      <c r="H42" s="139"/>
      <c r="I42" s="139"/>
      <c r="J42" s="139">
        <f>'実質公債費比率（分子）の構造'!M$52</f>
        <v>73951</v>
      </c>
      <c r="K42" s="139"/>
      <c r="L42" s="139"/>
      <c r="M42" s="139">
        <f>'実質公債費比率（分子）の構造'!N$52</f>
        <v>73685</v>
      </c>
      <c r="N42" s="139"/>
      <c r="O42" s="139"/>
      <c r="P42" s="139">
        <f>'実質公債費比率（分子）の構造'!O$52</f>
        <v>70102</v>
      </c>
    </row>
    <row r="43" spans="1:16" x14ac:dyDescent="0.2">
      <c r="A43" s="139" t="s">
        <v>17</v>
      </c>
      <c r="B43" s="139">
        <f>'実質公債費比率（分子）の構造'!K$51</f>
        <v>0</v>
      </c>
      <c r="C43" s="139"/>
      <c r="D43" s="139"/>
      <c r="E43" s="139">
        <f>'実質公債費比率（分子）の構造'!L$51</f>
        <v>0</v>
      </c>
      <c r="F43" s="139"/>
      <c r="G43" s="139"/>
      <c r="H43" s="139" t="str">
        <f>'実質公債費比率（分子）の構造'!M$51</f>
        <v>-</v>
      </c>
      <c r="I43" s="139"/>
      <c r="J43" s="139"/>
      <c r="K43" s="139" t="str">
        <f>'実質公債費比率（分子）の構造'!N$51</f>
        <v>-</v>
      </c>
      <c r="L43" s="139"/>
      <c r="M43" s="139"/>
      <c r="N43" s="139">
        <f>'実質公債費比率（分子）の構造'!O$51</f>
        <v>0</v>
      </c>
      <c r="O43" s="139"/>
      <c r="P43" s="139"/>
    </row>
    <row r="44" spans="1:16" x14ac:dyDescent="0.2">
      <c r="A44" s="139" t="s">
        <v>63</v>
      </c>
      <c r="B44" s="139">
        <f>'実質公債費比率（分子）の構造'!K$50</f>
        <v>1375</v>
      </c>
      <c r="C44" s="139"/>
      <c r="D44" s="139"/>
      <c r="E44" s="139">
        <f>'実質公債費比率（分子）の構造'!L$50</f>
        <v>639</v>
      </c>
      <c r="F44" s="139"/>
      <c r="G44" s="139"/>
      <c r="H44" s="139">
        <f>'実質公債費比率（分子）の構造'!M$50</f>
        <v>550</v>
      </c>
      <c r="I44" s="139"/>
      <c r="J44" s="139"/>
      <c r="K44" s="139">
        <f>'実質公債費比率（分子）の構造'!N$50</f>
        <v>434</v>
      </c>
      <c r="L44" s="139"/>
      <c r="M44" s="139"/>
      <c r="N44" s="139">
        <f>'実質公債費比率（分子）の構造'!O$50</f>
        <v>462</v>
      </c>
      <c r="O44" s="139"/>
      <c r="P44" s="139"/>
    </row>
    <row r="45" spans="1:16" x14ac:dyDescent="0.2">
      <c r="A45" s="139" t="s">
        <v>64</v>
      </c>
      <c r="B45" s="139">
        <f>'実質公債費比率（分子）の構造'!K$49</f>
        <v>1002</v>
      </c>
      <c r="C45" s="139"/>
      <c r="D45" s="139"/>
      <c r="E45" s="139">
        <f>'実質公債費比率（分子）の構造'!L$49</f>
        <v>1004</v>
      </c>
      <c r="F45" s="139"/>
      <c r="G45" s="139"/>
      <c r="H45" s="139">
        <f>'実質公債費比率（分子）の構造'!M$49</f>
        <v>1004</v>
      </c>
      <c r="I45" s="139"/>
      <c r="J45" s="139"/>
      <c r="K45" s="139">
        <f>'実質公債費比率（分子）の構造'!N$49</f>
        <v>951</v>
      </c>
      <c r="L45" s="139"/>
      <c r="M45" s="139"/>
      <c r="N45" s="139">
        <f>'実質公債費比率（分子）の構造'!O$49</f>
        <v>924</v>
      </c>
      <c r="O45" s="139"/>
      <c r="P45" s="139"/>
    </row>
    <row r="46" spans="1:16" x14ac:dyDescent="0.2">
      <c r="A46" s="139" t="s">
        <v>65</v>
      </c>
      <c r="B46" s="139">
        <f>'実質公債費比率（分子）の構造'!K$48</f>
        <v>2958</v>
      </c>
      <c r="C46" s="139"/>
      <c r="D46" s="139"/>
      <c r="E46" s="139">
        <f>'実質公債費比率（分子）の構造'!L$48</f>
        <v>3070</v>
      </c>
      <c r="F46" s="139"/>
      <c r="G46" s="139"/>
      <c r="H46" s="139">
        <f>'実質公債費比率（分子）の構造'!M$48</f>
        <v>3201</v>
      </c>
      <c r="I46" s="139"/>
      <c r="J46" s="139"/>
      <c r="K46" s="139">
        <f>'実質公債費比率（分子）の構造'!N$48</f>
        <v>2543</v>
      </c>
      <c r="L46" s="139"/>
      <c r="M46" s="139"/>
      <c r="N46" s="139">
        <f>'実質公債費比率（分子）の構造'!O$48</f>
        <v>2598</v>
      </c>
      <c r="O46" s="139"/>
      <c r="P46" s="139"/>
    </row>
    <row r="47" spans="1:16" x14ac:dyDescent="0.2">
      <c r="A47" s="139" t="s">
        <v>13</v>
      </c>
      <c r="B47" s="139">
        <f>'実質公債費比率（分子）の構造'!K$47</f>
        <v>6683</v>
      </c>
      <c r="C47" s="139"/>
      <c r="D47" s="139"/>
      <c r="E47" s="139">
        <f>'実質公債費比率（分子）の構造'!L$47</f>
        <v>7353</v>
      </c>
      <c r="F47" s="139"/>
      <c r="G47" s="139"/>
      <c r="H47" s="139">
        <f>'実質公債費比率（分子）の構造'!M$47</f>
        <v>8190</v>
      </c>
      <c r="I47" s="139"/>
      <c r="J47" s="139"/>
      <c r="K47" s="139">
        <f>'実質公債費比率（分子）の構造'!N$47</f>
        <v>9093</v>
      </c>
      <c r="L47" s="139"/>
      <c r="M47" s="139"/>
      <c r="N47" s="139">
        <f>'実質公債費比率（分子）の構造'!O$47</f>
        <v>10030</v>
      </c>
      <c r="O47" s="139"/>
      <c r="P47" s="139"/>
    </row>
    <row r="48" spans="1:16" x14ac:dyDescent="0.2">
      <c r="A48" s="139" t="s">
        <v>66</v>
      </c>
      <c r="B48" s="139">
        <f>'実質公債費比率（分子）の構造'!K$46</f>
        <v>194</v>
      </c>
      <c r="C48" s="139"/>
      <c r="D48" s="139"/>
      <c r="E48" s="139">
        <f>'実質公債費比率（分子）の構造'!L$46</f>
        <v>679</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108610</v>
      </c>
      <c r="C49" s="139"/>
      <c r="D49" s="139"/>
      <c r="E49" s="139">
        <f>'実質公債費比率（分子）の構造'!L$45</f>
        <v>107224</v>
      </c>
      <c r="F49" s="139"/>
      <c r="G49" s="139"/>
      <c r="H49" s="139">
        <f>'実質公債費比率（分子）の構造'!M$45</f>
        <v>107586</v>
      </c>
      <c r="I49" s="139"/>
      <c r="J49" s="139"/>
      <c r="K49" s="139">
        <f>'実質公債費比率（分子）の構造'!N$45</f>
        <v>102146</v>
      </c>
      <c r="L49" s="139"/>
      <c r="M49" s="139"/>
      <c r="N49" s="139">
        <f>'実質公債費比率（分子）の構造'!O$45</f>
        <v>97192</v>
      </c>
      <c r="O49" s="139"/>
      <c r="P49" s="139"/>
    </row>
    <row r="50" spans="1:16" x14ac:dyDescent="0.2">
      <c r="A50" s="139" t="s">
        <v>68</v>
      </c>
      <c r="B50" s="139" t="e">
        <f>NA()</f>
        <v>#N/A</v>
      </c>
      <c r="C50" s="139">
        <f>IF(ISNUMBER('実質公債費比率（分子）の構造'!K$53),'実質公債費比率（分子）の構造'!K$53,NA())</f>
        <v>44440</v>
      </c>
      <c r="D50" s="139" t="e">
        <f>NA()</f>
        <v>#N/A</v>
      </c>
      <c r="E50" s="139" t="e">
        <f>NA()</f>
        <v>#N/A</v>
      </c>
      <c r="F50" s="139">
        <f>IF(ISNUMBER('実質公債費比率（分子）の構造'!L$53),'実質公債費比率（分子）の構造'!L$53,NA())</f>
        <v>45217</v>
      </c>
      <c r="G50" s="139" t="e">
        <f>NA()</f>
        <v>#N/A</v>
      </c>
      <c r="H50" s="139" t="e">
        <f>NA()</f>
        <v>#N/A</v>
      </c>
      <c r="I50" s="139">
        <f>IF(ISNUMBER('実質公債費比率（分子）の構造'!M$53),'実質公債費比率（分子）の構造'!M$53,NA())</f>
        <v>46580</v>
      </c>
      <c r="J50" s="139" t="e">
        <f>NA()</f>
        <v>#N/A</v>
      </c>
      <c r="K50" s="139" t="e">
        <f>NA()</f>
        <v>#N/A</v>
      </c>
      <c r="L50" s="139">
        <f>IF(ISNUMBER('実質公債費比率（分子）の構造'!N$53),'実質公債費比率（分子）の構造'!N$53,NA())</f>
        <v>41482</v>
      </c>
      <c r="M50" s="139" t="e">
        <f>NA()</f>
        <v>#N/A</v>
      </c>
      <c r="N50" s="139" t="e">
        <f>NA()</f>
        <v>#N/A</v>
      </c>
      <c r="O50" s="139">
        <f>IF(ISNUMBER('実質公債費比率（分子）の構造'!O$53),'実質公債費比率（分子）の構造'!O$53,NA())</f>
        <v>41104</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955505</v>
      </c>
      <c r="E56" s="138"/>
      <c r="F56" s="138"/>
      <c r="G56" s="138">
        <f>'将来負担比率（分子）の構造'!J$52</f>
        <v>960433</v>
      </c>
      <c r="H56" s="138"/>
      <c r="I56" s="138"/>
      <c r="J56" s="138">
        <f>'将来負担比率（分子）の構造'!K$52</f>
        <v>939889</v>
      </c>
      <c r="K56" s="138"/>
      <c r="L56" s="138"/>
      <c r="M56" s="138">
        <f>'将来負担比率（分子）の構造'!L$52</f>
        <v>922360</v>
      </c>
      <c r="N56" s="138"/>
      <c r="O56" s="138"/>
      <c r="P56" s="138">
        <f>'将来負担比率（分子）の構造'!M$52</f>
        <v>881497</v>
      </c>
    </row>
    <row r="57" spans="1:16" x14ac:dyDescent="0.2">
      <c r="A57" s="138" t="s">
        <v>42</v>
      </c>
      <c r="B57" s="138"/>
      <c r="C57" s="138"/>
      <c r="D57" s="138">
        <f>'将来負担比率（分子）の構造'!I$51</f>
        <v>9811</v>
      </c>
      <c r="E57" s="138"/>
      <c r="F57" s="138"/>
      <c r="G57" s="138">
        <f>'将来負担比率（分子）の構造'!J$51</f>
        <v>9473</v>
      </c>
      <c r="H57" s="138"/>
      <c r="I57" s="138"/>
      <c r="J57" s="138">
        <f>'将来負担比率（分子）の構造'!K$51</f>
        <v>8279</v>
      </c>
      <c r="K57" s="138"/>
      <c r="L57" s="138"/>
      <c r="M57" s="138">
        <f>'将来負担比率（分子）の構造'!L$51</f>
        <v>8578</v>
      </c>
      <c r="N57" s="138"/>
      <c r="O57" s="138"/>
      <c r="P57" s="138">
        <f>'将来負担比率（分子）の構造'!M$51</f>
        <v>9156</v>
      </c>
    </row>
    <row r="58" spans="1:16" x14ac:dyDescent="0.2">
      <c r="A58" s="138" t="s">
        <v>41</v>
      </c>
      <c r="B58" s="138"/>
      <c r="C58" s="138"/>
      <c r="D58" s="138">
        <f>'将来負担比率（分子）の構造'!I$50</f>
        <v>47254</v>
      </c>
      <c r="E58" s="138"/>
      <c r="F58" s="138"/>
      <c r="G58" s="138">
        <f>'将来負担比率（分子）の構造'!J$50</f>
        <v>97307</v>
      </c>
      <c r="H58" s="138"/>
      <c r="I58" s="138"/>
      <c r="J58" s="138">
        <f>'将来負担比率（分子）の構造'!K$50</f>
        <v>118473</v>
      </c>
      <c r="K58" s="138"/>
      <c r="L58" s="138"/>
      <c r="M58" s="138">
        <f>'将来負担比率（分子）の構造'!L$50</f>
        <v>135134</v>
      </c>
      <c r="N58" s="138"/>
      <c r="O58" s="138"/>
      <c r="P58" s="138">
        <f>'将来負担比率（分子）の構造'!M$50</f>
        <v>150244</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11</v>
      </c>
      <c r="C61" s="138"/>
      <c r="D61" s="138"/>
      <c r="E61" s="138">
        <f>'将来負担比率（分子）の構造'!J$46</f>
        <v>16</v>
      </c>
      <c r="F61" s="138"/>
      <c r="G61" s="138"/>
      <c r="H61" s="138">
        <f>'将来負担比率（分子）の構造'!K$46</f>
        <v>9</v>
      </c>
      <c r="I61" s="138"/>
      <c r="J61" s="138"/>
      <c r="K61" s="138">
        <f>'将来負担比率（分子）の構造'!L$46</f>
        <v>5</v>
      </c>
      <c r="L61" s="138"/>
      <c r="M61" s="138"/>
      <c r="N61" s="138">
        <f>'将来負担比率（分子）の構造'!M$46</f>
        <v>3</v>
      </c>
      <c r="O61" s="138"/>
      <c r="P61" s="138"/>
    </row>
    <row r="62" spans="1:16" x14ac:dyDescent="0.2">
      <c r="A62" s="138" t="s">
        <v>35</v>
      </c>
      <c r="B62" s="138">
        <f>'将来負担比率（分子）の構造'!I$45</f>
        <v>167548</v>
      </c>
      <c r="C62" s="138"/>
      <c r="D62" s="138"/>
      <c r="E62" s="138">
        <f>'将来負担比率（分子）の構造'!J$45</f>
        <v>161335</v>
      </c>
      <c r="F62" s="138"/>
      <c r="G62" s="138"/>
      <c r="H62" s="138">
        <f>'将来負担比率（分子）の構造'!K$45</f>
        <v>155790</v>
      </c>
      <c r="I62" s="138"/>
      <c r="J62" s="138"/>
      <c r="K62" s="138">
        <f>'将来負担比率（分子）の構造'!L$45</f>
        <v>157615</v>
      </c>
      <c r="L62" s="138"/>
      <c r="M62" s="138"/>
      <c r="N62" s="138">
        <f>'将来負担比率（分子）の構造'!M$45</f>
        <v>158226</v>
      </c>
      <c r="O62" s="138"/>
      <c r="P62" s="138"/>
    </row>
    <row r="63" spans="1:16" x14ac:dyDescent="0.2">
      <c r="A63" s="138" t="s">
        <v>34</v>
      </c>
      <c r="B63" s="138">
        <f>'将来負担比率（分子）の構造'!I$44</f>
        <v>9626</v>
      </c>
      <c r="C63" s="138"/>
      <c r="D63" s="138"/>
      <c r="E63" s="138">
        <f>'将来負担比率（分子）の構造'!J$44</f>
        <v>9659</v>
      </c>
      <c r="F63" s="138"/>
      <c r="G63" s="138"/>
      <c r="H63" s="138">
        <f>'将来負担比率（分子）の構造'!K$44</f>
        <v>9702</v>
      </c>
      <c r="I63" s="138"/>
      <c r="J63" s="138"/>
      <c r="K63" s="138">
        <f>'将来負担比率（分子）の構造'!L$44</f>
        <v>10759</v>
      </c>
      <c r="L63" s="138"/>
      <c r="M63" s="138"/>
      <c r="N63" s="138">
        <f>'将来負担比率（分子）の構造'!M$44</f>
        <v>11592</v>
      </c>
      <c r="O63" s="138"/>
      <c r="P63" s="138"/>
    </row>
    <row r="64" spans="1:16" x14ac:dyDescent="0.2">
      <c r="A64" s="138" t="s">
        <v>33</v>
      </c>
      <c r="B64" s="138">
        <f>'将来負担比率（分子）の構造'!I$43</f>
        <v>34012</v>
      </c>
      <c r="C64" s="138"/>
      <c r="D64" s="138"/>
      <c r="E64" s="138">
        <f>'将来負担比率（分子）の構造'!J$43</f>
        <v>32837</v>
      </c>
      <c r="F64" s="138"/>
      <c r="G64" s="138"/>
      <c r="H64" s="138">
        <f>'将来負担比率（分子）の構造'!K$43</f>
        <v>32908</v>
      </c>
      <c r="I64" s="138"/>
      <c r="J64" s="138"/>
      <c r="K64" s="138">
        <f>'将来負担比率（分子）の構造'!L$43</f>
        <v>30891</v>
      </c>
      <c r="L64" s="138"/>
      <c r="M64" s="138"/>
      <c r="N64" s="138">
        <f>'将来負担比率（分子）の構造'!M$43</f>
        <v>28759</v>
      </c>
      <c r="O64" s="138"/>
      <c r="P64" s="138"/>
    </row>
    <row r="65" spans="1:16" x14ac:dyDescent="0.2">
      <c r="A65" s="138" t="s">
        <v>32</v>
      </c>
      <c r="B65" s="138">
        <f>'将来負担比率（分子）の構造'!I$42</f>
        <v>4924</v>
      </c>
      <c r="C65" s="138"/>
      <c r="D65" s="138"/>
      <c r="E65" s="138">
        <f>'将来負担比率（分子）の構造'!J$42</f>
        <v>3835</v>
      </c>
      <c r="F65" s="138"/>
      <c r="G65" s="138"/>
      <c r="H65" s="138">
        <f>'将来負担比率（分子）の構造'!K$42</f>
        <v>3945</v>
      </c>
      <c r="I65" s="138"/>
      <c r="J65" s="138"/>
      <c r="K65" s="138">
        <f>'将来負担比率（分子）の構造'!L$42</f>
        <v>4424</v>
      </c>
      <c r="L65" s="138"/>
      <c r="M65" s="138"/>
      <c r="N65" s="138">
        <f>'将来負担比率（分子）の構造'!M$42</f>
        <v>3916</v>
      </c>
      <c r="O65" s="138"/>
      <c r="P65" s="138"/>
    </row>
    <row r="66" spans="1:16" x14ac:dyDescent="0.2">
      <c r="A66" s="138" t="s">
        <v>31</v>
      </c>
      <c r="B66" s="138">
        <f>'将来負担比率（分子）の構造'!I$41</f>
        <v>1478789</v>
      </c>
      <c r="C66" s="138"/>
      <c r="D66" s="138"/>
      <c r="E66" s="138">
        <f>'将来負担比率（分子）の構造'!J$41</f>
        <v>1510740</v>
      </c>
      <c r="F66" s="138"/>
      <c r="G66" s="138"/>
      <c r="H66" s="138">
        <f>'将来負担比率（分子）の構造'!K$41</f>
        <v>1496793</v>
      </c>
      <c r="I66" s="138"/>
      <c r="J66" s="138"/>
      <c r="K66" s="138">
        <f>'将来負担比率（分子）の構造'!L$41</f>
        <v>1486294</v>
      </c>
      <c r="L66" s="138"/>
      <c r="M66" s="138"/>
      <c r="N66" s="138">
        <f>'将来負担比率（分子）の構造'!M$41</f>
        <v>1479904</v>
      </c>
      <c r="O66" s="138"/>
      <c r="P66" s="138"/>
    </row>
    <row r="67" spans="1:16" x14ac:dyDescent="0.2">
      <c r="A67" s="138" t="s">
        <v>72</v>
      </c>
      <c r="B67" s="138" t="e">
        <f>NA()</f>
        <v>#N/A</v>
      </c>
      <c r="C67" s="138">
        <f>IF(ISNUMBER('将来負担比率（分子）の構造'!I$53), IF('将来負担比率（分子）の構造'!I$53 &lt; 0, 0, '将来負担比率（分子）の構造'!I$53), NA())</f>
        <v>682338</v>
      </c>
      <c r="D67" s="138" t="e">
        <f>NA()</f>
        <v>#N/A</v>
      </c>
      <c r="E67" s="138" t="e">
        <f>NA()</f>
        <v>#N/A</v>
      </c>
      <c r="F67" s="138">
        <f>IF(ISNUMBER('将来負担比率（分子）の構造'!J$53), IF('将来負担比率（分子）の構造'!J$53 &lt; 0, 0, '将来負担比率（分子）の構造'!J$53), NA())</f>
        <v>651210</v>
      </c>
      <c r="G67" s="138" t="e">
        <f>NA()</f>
        <v>#N/A</v>
      </c>
      <c r="H67" s="138" t="e">
        <f>NA()</f>
        <v>#N/A</v>
      </c>
      <c r="I67" s="138">
        <f>IF(ISNUMBER('将来負担比率（分子）の構造'!K$53), IF('将来負担比率（分子）の構造'!K$53 &lt; 0, 0, '将来負担比率（分子）の構造'!K$53), NA())</f>
        <v>632506</v>
      </c>
      <c r="J67" s="138" t="e">
        <f>NA()</f>
        <v>#N/A</v>
      </c>
      <c r="K67" s="138" t="e">
        <f>NA()</f>
        <v>#N/A</v>
      </c>
      <c r="L67" s="138">
        <f>IF(ISNUMBER('将来負担比率（分子）の構造'!L$53), IF('将来負担比率（分子）の構造'!L$53 &lt; 0, 0, '将来負担比率（分子）の構造'!L$53), NA())</f>
        <v>623916</v>
      </c>
      <c r="M67" s="138" t="e">
        <f>NA()</f>
        <v>#N/A</v>
      </c>
      <c r="N67" s="138" t="e">
        <f>NA()</f>
        <v>#N/A</v>
      </c>
      <c r="O67" s="138">
        <f>IF(ISNUMBER('将来負担比率（分子）の構造'!M$53), IF('将来負担比率（分子）の構造'!M$53 &lt; 0, 0, '将来負担比率（分子）の構造'!M$53), NA())</f>
        <v>641502</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53256</v>
      </c>
      <c r="C72" s="142">
        <f>基金残高に係る経年分析!G55</f>
        <v>51334</v>
      </c>
      <c r="D72" s="142">
        <f>基金残高に係る経年分析!H55</f>
        <v>59307</v>
      </c>
    </row>
    <row r="73" spans="1:16" x14ac:dyDescent="0.2">
      <c r="A73" s="141" t="s">
        <v>75</v>
      </c>
      <c r="B73" s="142">
        <f>基金残高に係る経年分析!F56</f>
        <v>16655</v>
      </c>
      <c r="C73" s="142">
        <f>基金残高に係る経年分析!G56</f>
        <v>21160</v>
      </c>
      <c r="D73" s="142">
        <f>基金残高に係る経年分析!H56</f>
        <v>28216</v>
      </c>
    </row>
    <row r="74" spans="1:16" x14ac:dyDescent="0.2">
      <c r="A74" s="141" t="s">
        <v>76</v>
      </c>
      <c r="B74" s="142">
        <f>基金残高に係る経年分析!F57</f>
        <v>25442</v>
      </c>
      <c r="C74" s="142">
        <f>基金残高に係る経年分析!G57</f>
        <v>35038</v>
      </c>
      <c r="D74" s="142">
        <f>基金残高に係る経年分析!H57</f>
        <v>30892</v>
      </c>
    </row>
  </sheetData>
  <sheetProtection algorithmName="SHA-512" hashValue="l1rd8Xpq62slS7zZ7ZZumgqQOBs4nNBwdBN/HSpxGTWYrwYNIxTihBd1C8U6OhsJFf86P557epjf/nXIx/5H3g==" saltValue="zspduDjV3wjKke5bzx/G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315473889</v>
      </c>
      <c r="S5" s="565"/>
      <c r="T5" s="565"/>
      <c r="U5" s="565"/>
      <c r="V5" s="565"/>
      <c r="W5" s="565"/>
      <c r="X5" s="565"/>
      <c r="Y5" s="566"/>
      <c r="Z5" s="567">
        <v>38.9</v>
      </c>
      <c r="AA5" s="567"/>
      <c r="AB5" s="567"/>
      <c r="AC5" s="567"/>
      <c r="AD5" s="568">
        <v>252029504</v>
      </c>
      <c r="AE5" s="568"/>
      <c r="AF5" s="568"/>
      <c r="AG5" s="568"/>
      <c r="AH5" s="568"/>
      <c r="AI5" s="568"/>
      <c r="AJ5" s="568"/>
      <c r="AK5" s="568"/>
      <c r="AL5" s="569">
        <v>53.6</v>
      </c>
      <c r="AM5" s="570"/>
      <c r="AN5" s="570"/>
      <c r="AO5" s="571"/>
      <c r="AP5" s="561" t="s">
        <v>195</v>
      </c>
      <c r="AQ5" s="562"/>
      <c r="AR5" s="562"/>
      <c r="AS5" s="562"/>
      <c r="AT5" s="562"/>
      <c r="AU5" s="562"/>
      <c r="AV5" s="562"/>
      <c r="AW5" s="562"/>
      <c r="AX5" s="562"/>
      <c r="AY5" s="562"/>
      <c r="AZ5" s="562"/>
      <c r="BA5" s="562"/>
      <c r="BB5" s="562"/>
      <c r="BC5" s="563"/>
      <c r="BD5" s="575">
        <v>314733956</v>
      </c>
      <c r="BE5" s="576"/>
      <c r="BF5" s="576"/>
      <c r="BG5" s="576"/>
      <c r="BH5" s="576"/>
      <c r="BI5" s="576"/>
      <c r="BJ5" s="576"/>
      <c r="BK5" s="577"/>
      <c r="BL5" s="578">
        <v>99.8</v>
      </c>
      <c r="BM5" s="578"/>
      <c r="BN5" s="578"/>
      <c r="BO5" s="578"/>
      <c r="BP5" s="579">
        <v>2870861</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41118129</v>
      </c>
      <c r="S6" s="576"/>
      <c r="T6" s="576"/>
      <c r="U6" s="576"/>
      <c r="V6" s="576"/>
      <c r="W6" s="576"/>
      <c r="X6" s="576"/>
      <c r="Y6" s="577"/>
      <c r="Z6" s="578">
        <v>5.0999999999999996</v>
      </c>
      <c r="AA6" s="578"/>
      <c r="AB6" s="578"/>
      <c r="AC6" s="578"/>
      <c r="AD6" s="579">
        <v>41118129</v>
      </c>
      <c r="AE6" s="579"/>
      <c r="AF6" s="579"/>
      <c r="AG6" s="579"/>
      <c r="AH6" s="579"/>
      <c r="AI6" s="579"/>
      <c r="AJ6" s="579"/>
      <c r="AK6" s="579"/>
      <c r="AL6" s="580">
        <v>8.6999999999999993</v>
      </c>
      <c r="AM6" s="581"/>
      <c r="AN6" s="581"/>
      <c r="AO6" s="582"/>
      <c r="AP6" s="572" t="s">
        <v>200</v>
      </c>
      <c r="AQ6" s="573"/>
      <c r="AR6" s="573"/>
      <c r="AS6" s="573"/>
      <c r="AT6" s="573"/>
      <c r="AU6" s="573"/>
      <c r="AV6" s="573"/>
      <c r="AW6" s="573"/>
      <c r="AX6" s="573"/>
      <c r="AY6" s="573"/>
      <c r="AZ6" s="573"/>
      <c r="BA6" s="573"/>
      <c r="BB6" s="573"/>
      <c r="BC6" s="574"/>
      <c r="BD6" s="575">
        <v>314733956</v>
      </c>
      <c r="BE6" s="576"/>
      <c r="BF6" s="576"/>
      <c r="BG6" s="576"/>
      <c r="BH6" s="576"/>
      <c r="BI6" s="576"/>
      <c r="BJ6" s="576"/>
      <c r="BK6" s="577"/>
      <c r="BL6" s="578">
        <v>99.8</v>
      </c>
      <c r="BM6" s="578"/>
      <c r="BN6" s="578"/>
      <c r="BO6" s="578"/>
      <c r="BP6" s="579">
        <v>2870861</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1436601</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1388893</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2410059</v>
      </c>
      <c r="S7" s="576"/>
      <c r="T7" s="576"/>
      <c r="U7" s="576"/>
      <c r="V7" s="576"/>
      <c r="W7" s="576"/>
      <c r="X7" s="576"/>
      <c r="Y7" s="577"/>
      <c r="Z7" s="578">
        <v>0.3</v>
      </c>
      <c r="AA7" s="578"/>
      <c r="AB7" s="578"/>
      <c r="AC7" s="578"/>
      <c r="AD7" s="579">
        <v>2410059</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81866981</v>
      </c>
      <c r="BE7" s="576"/>
      <c r="BF7" s="576"/>
      <c r="BG7" s="576"/>
      <c r="BH7" s="576"/>
      <c r="BI7" s="576"/>
      <c r="BJ7" s="576"/>
      <c r="BK7" s="577"/>
      <c r="BL7" s="578">
        <v>26</v>
      </c>
      <c r="BM7" s="578"/>
      <c r="BN7" s="578"/>
      <c r="BO7" s="578"/>
      <c r="BP7" s="579">
        <v>2870861</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51500603</v>
      </c>
      <c r="CN7" s="576"/>
      <c r="CO7" s="576"/>
      <c r="CP7" s="576"/>
      <c r="CQ7" s="576"/>
      <c r="CR7" s="576"/>
      <c r="CS7" s="576"/>
      <c r="CT7" s="577"/>
      <c r="CU7" s="578">
        <v>6.6</v>
      </c>
      <c r="CV7" s="578"/>
      <c r="CW7" s="578"/>
      <c r="CX7" s="578"/>
      <c r="CY7" s="584">
        <v>4471691</v>
      </c>
      <c r="CZ7" s="576"/>
      <c r="DA7" s="576"/>
      <c r="DB7" s="576"/>
      <c r="DC7" s="576"/>
      <c r="DD7" s="576"/>
      <c r="DE7" s="576"/>
      <c r="DF7" s="576"/>
      <c r="DG7" s="576"/>
      <c r="DH7" s="576"/>
      <c r="DI7" s="576"/>
      <c r="DJ7" s="576"/>
      <c r="DK7" s="577"/>
      <c r="DL7" s="584">
        <v>39255029</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1873756</v>
      </c>
      <c r="BE8" s="576"/>
      <c r="BF8" s="576"/>
      <c r="BG8" s="576"/>
      <c r="BH8" s="576"/>
      <c r="BI8" s="576"/>
      <c r="BJ8" s="576"/>
      <c r="BK8" s="577"/>
      <c r="BL8" s="578">
        <v>0.6</v>
      </c>
      <c r="BM8" s="578"/>
      <c r="BN8" s="578"/>
      <c r="BO8" s="578"/>
      <c r="BP8" s="579">
        <v>930890</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130884321</v>
      </c>
      <c r="CN8" s="576"/>
      <c r="CO8" s="576"/>
      <c r="CP8" s="576"/>
      <c r="CQ8" s="576"/>
      <c r="CR8" s="576"/>
      <c r="CS8" s="576"/>
      <c r="CT8" s="577"/>
      <c r="CU8" s="580">
        <v>16.899999999999999</v>
      </c>
      <c r="CV8" s="581"/>
      <c r="CW8" s="581"/>
      <c r="CX8" s="586"/>
      <c r="CY8" s="584">
        <v>1600380</v>
      </c>
      <c r="CZ8" s="576"/>
      <c r="DA8" s="576"/>
      <c r="DB8" s="576"/>
      <c r="DC8" s="576"/>
      <c r="DD8" s="576"/>
      <c r="DE8" s="576"/>
      <c r="DF8" s="576"/>
      <c r="DG8" s="576"/>
      <c r="DH8" s="576"/>
      <c r="DI8" s="576"/>
      <c r="DJ8" s="576"/>
      <c r="DK8" s="577"/>
      <c r="DL8" s="584">
        <v>113711896</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77368</v>
      </c>
      <c r="S9" s="576"/>
      <c r="T9" s="576"/>
      <c r="U9" s="576"/>
      <c r="V9" s="576"/>
      <c r="W9" s="576"/>
      <c r="X9" s="576"/>
      <c r="Y9" s="577"/>
      <c r="Z9" s="580">
        <v>0</v>
      </c>
      <c r="AA9" s="581"/>
      <c r="AB9" s="581"/>
      <c r="AC9" s="586"/>
      <c r="AD9" s="584">
        <v>77368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61745705</v>
      </c>
      <c r="BE9" s="576"/>
      <c r="BF9" s="576"/>
      <c r="BG9" s="576"/>
      <c r="BH9" s="576"/>
      <c r="BI9" s="576"/>
      <c r="BJ9" s="576"/>
      <c r="BK9" s="577"/>
      <c r="BL9" s="578">
        <v>19.600000000000001</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36083984</v>
      </c>
      <c r="CN9" s="576"/>
      <c r="CO9" s="576"/>
      <c r="CP9" s="576"/>
      <c r="CQ9" s="576"/>
      <c r="CR9" s="576"/>
      <c r="CS9" s="576"/>
      <c r="CT9" s="577"/>
      <c r="CU9" s="580">
        <v>4.7</v>
      </c>
      <c r="CV9" s="581"/>
      <c r="CW9" s="581"/>
      <c r="CX9" s="586"/>
      <c r="CY9" s="584">
        <v>1595401</v>
      </c>
      <c r="CZ9" s="576"/>
      <c r="DA9" s="576"/>
      <c r="DB9" s="576"/>
      <c r="DC9" s="576"/>
      <c r="DD9" s="576"/>
      <c r="DE9" s="576"/>
      <c r="DF9" s="576"/>
      <c r="DG9" s="576"/>
      <c r="DH9" s="576"/>
      <c r="DI9" s="576"/>
      <c r="DJ9" s="576"/>
      <c r="DK9" s="577"/>
      <c r="DL9" s="584">
        <v>16221099</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294750</v>
      </c>
      <c r="S10" s="576"/>
      <c r="T10" s="576"/>
      <c r="U10" s="576"/>
      <c r="V10" s="576"/>
      <c r="W10" s="576"/>
      <c r="X10" s="576"/>
      <c r="Y10" s="577"/>
      <c r="Z10" s="580">
        <v>0</v>
      </c>
      <c r="AA10" s="581"/>
      <c r="AB10" s="581"/>
      <c r="AC10" s="586"/>
      <c r="AD10" s="584">
        <v>294750</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2176999</v>
      </c>
      <c r="BE10" s="576"/>
      <c r="BF10" s="576"/>
      <c r="BG10" s="576"/>
      <c r="BH10" s="576"/>
      <c r="BI10" s="576"/>
      <c r="BJ10" s="576"/>
      <c r="BK10" s="577"/>
      <c r="BL10" s="578">
        <v>0.7</v>
      </c>
      <c r="BM10" s="578"/>
      <c r="BN10" s="578"/>
      <c r="BO10" s="578"/>
      <c r="BP10" s="579">
        <v>197322</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1378028</v>
      </c>
      <c r="CN10" s="576"/>
      <c r="CO10" s="576"/>
      <c r="CP10" s="576"/>
      <c r="CQ10" s="576"/>
      <c r="CR10" s="576"/>
      <c r="CS10" s="576"/>
      <c r="CT10" s="577"/>
      <c r="CU10" s="580">
        <v>0.2</v>
      </c>
      <c r="CV10" s="581"/>
      <c r="CW10" s="581"/>
      <c r="CX10" s="586"/>
      <c r="CY10" s="584">
        <v>88043</v>
      </c>
      <c r="CZ10" s="576"/>
      <c r="DA10" s="576"/>
      <c r="DB10" s="576"/>
      <c r="DC10" s="576"/>
      <c r="DD10" s="576"/>
      <c r="DE10" s="576"/>
      <c r="DF10" s="576"/>
      <c r="DG10" s="576"/>
      <c r="DH10" s="576"/>
      <c r="DI10" s="576"/>
      <c r="DJ10" s="576"/>
      <c r="DK10" s="577"/>
      <c r="DL10" s="584">
        <v>737554</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t="s">
        <v>118</v>
      </c>
      <c r="S11" s="576"/>
      <c r="T11" s="576"/>
      <c r="U11" s="576"/>
      <c r="V11" s="576"/>
      <c r="W11" s="576"/>
      <c r="X11" s="576"/>
      <c r="Y11" s="577"/>
      <c r="Z11" s="580" t="s">
        <v>118</v>
      </c>
      <c r="AA11" s="581"/>
      <c r="AB11" s="581"/>
      <c r="AC11" s="586"/>
      <c r="AD11" s="584" t="s">
        <v>118</v>
      </c>
      <c r="AE11" s="576"/>
      <c r="AF11" s="576"/>
      <c r="AG11" s="576"/>
      <c r="AH11" s="576"/>
      <c r="AI11" s="576"/>
      <c r="AJ11" s="576"/>
      <c r="AK11" s="577"/>
      <c r="AL11" s="580" t="s">
        <v>118</v>
      </c>
      <c r="AM11" s="581"/>
      <c r="AN11" s="581"/>
      <c r="AO11" s="582"/>
      <c r="AP11" s="572" t="s">
        <v>215</v>
      </c>
      <c r="AQ11" s="573"/>
      <c r="AR11" s="573"/>
      <c r="AS11" s="573"/>
      <c r="AT11" s="573"/>
      <c r="AU11" s="573"/>
      <c r="AV11" s="573"/>
      <c r="AW11" s="573"/>
      <c r="AX11" s="573"/>
      <c r="AY11" s="573"/>
      <c r="AZ11" s="573"/>
      <c r="BA11" s="573"/>
      <c r="BB11" s="573"/>
      <c r="BC11" s="574"/>
      <c r="BD11" s="575">
        <v>4122930</v>
      </c>
      <c r="BE11" s="576"/>
      <c r="BF11" s="576"/>
      <c r="BG11" s="576"/>
      <c r="BH11" s="576"/>
      <c r="BI11" s="576"/>
      <c r="BJ11" s="576"/>
      <c r="BK11" s="577"/>
      <c r="BL11" s="578">
        <v>1.3</v>
      </c>
      <c r="BM11" s="578"/>
      <c r="BN11" s="578"/>
      <c r="BO11" s="578"/>
      <c r="BP11" s="579">
        <v>1742649</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38891295</v>
      </c>
      <c r="CN11" s="576"/>
      <c r="CO11" s="576"/>
      <c r="CP11" s="576"/>
      <c r="CQ11" s="576"/>
      <c r="CR11" s="576"/>
      <c r="CS11" s="576"/>
      <c r="CT11" s="577"/>
      <c r="CU11" s="580">
        <v>5</v>
      </c>
      <c r="CV11" s="581"/>
      <c r="CW11" s="581"/>
      <c r="CX11" s="586"/>
      <c r="CY11" s="584">
        <v>23018170</v>
      </c>
      <c r="CZ11" s="576"/>
      <c r="DA11" s="576"/>
      <c r="DB11" s="576"/>
      <c r="DC11" s="576"/>
      <c r="DD11" s="576"/>
      <c r="DE11" s="576"/>
      <c r="DF11" s="576"/>
      <c r="DG11" s="576"/>
      <c r="DH11" s="576"/>
      <c r="DI11" s="576"/>
      <c r="DJ11" s="576"/>
      <c r="DK11" s="577"/>
      <c r="DL11" s="584">
        <v>12669159</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155504</v>
      </c>
      <c r="S12" s="576"/>
      <c r="T12" s="576"/>
      <c r="U12" s="576"/>
      <c r="V12" s="576"/>
      <c r="W12" s="576"/>
      <c r="X12" s="576"/>
      <c r="Y12" s="577"/>
      <c r="Z12" s="580">
        <v>0</v>
      </c>
      <c r="AA12" s="581"/>
      <c r="AB12" s="581"/>
      <c r="AC12" s="586"/>
      <c r="AD12" s="584">
        <v>155504</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332233</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13323616</v>
      </c>
      <c r="CN12" s="576"/>
      <c r="CO12" s="576"/>
      <c r="CP12" s="576"/>
      <c r="CQ12" s="576"/>
      <c r="CR12" s="576"/>
      <c r="CS12" s="576"/>
      <c r="CT12" s="577"/>
      <c r="CU12" s="580">
        <v>1.7</v>
      </c>
      <c r="CV12" s="581"/>
      <c r="CW12" s="581"/>
      <c r="CX12" s="586"/>
      <c r="CY12" s="584">
        <v>2483702</v>
      </c>
      <c r="CZ12" s="576"/>
      <c r="DA12" s="576"/>
      <c r="DB12" s="576"/>
      <c r="DC12" s="576"/>
      <c r="DD12" s="576"/>
      <c r="DE12" s="576"/>
      <c r="DF12" s="576"/>
      <c r="DG12" s="576"/>
      <c r="DH12" s="576"/>
      <c r="DI12" s="576"/>
      <c r="DJ12" s="576"/>
      <c r="DK12" s="577"/>
      <c r="DL12" s="584">
        <v>10955217</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38180448</v>
      </c>
      <c r="S13" s="576"/>
      <c r="T13" s="576"/>
      <c r="U13" s="576"/>
      <c r="V13" s="576"/>
      <c r="W13" s="576"/>
      <c r="X13" s="576"/>
      <c r="Y13" s="577"/>
      <c r="Z13" s="580">
        <v>4.7</v>
      </c>
      <c r="AA13" s="581"/>
      <c r="AB13" s="581"/>
      <c r="AC13" s="586"/>
      <c r="AD13" s="584">
        <v>38180448</v>
      </c>
      <c r="AE13" s="576"/>
      <c r="AF13" s="576"/>
      <c r="AG13" s="576"/>
      <c r="AH13" s="576"/>
      <c r="AI13" s="576"/>
      <c r="AJ13" s="576"/>
      <c r="AK13" s="577"/>
      <c r="AL13" s="580">
        <v>8.1</v>
      </c>
      <c r="AM13" s="581"/>
      <c r="AN13" s="581"/>
      <c r="AO13" s="582"/>
      <c r="AP13" s="572" t="s">
        <v>221</v>
      </c>
      <c r="AQ13" s="573"/>
      <c r="AR13" s="573"/>
      <c r="AS13" s="573"/>
      <c r="AT13" s="573"/>
      <c r="AU13" s="573"/>
      <c r="AV13" s="573"/>
      <c r="AW13" s="573"/>
      <c r="AX13" s="573"/>
      <c r="AY13" s="573"/>
      <c r="AZ13" s="573"/>
      <c r="BA13" s="573"/>
      <c r="BB13" s="573"/>
      <c r="BC13" s="574"/>
      <c r="BD13" s="575">
        <v>4872907</v>
      </c>
      <c r="BE13" s="576"/>
      <c r="BF13" s="576"/>
      <c r="BG13" s="576"/>
      <c r="BH13" s="576"/>
      <c r="BI13" s="576"/>
      <c r="BJ13" s="576"/>
      <c r="BK13" s="577"/>
      <c r="BL13" s="578">
        <v>1.5</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105793959</v>
      </c>
      <c r="CN13" s="576"/>
      <c r="CO13" s="576"/>
      <c r="CP13" s="576"/>
      <c r="CQ13" s="576"/>
      <c r="CR13" s="576"/>
      <c r="CS13" s="576"/>
      <c r="CT13" s="577"/>
      <c r="CU13" s="580">
        <v>13.7</v>
      </c>
      <c r="CV13" s="581"/>
      <c r="CW13" s="581"/>
      <c r="CX13" s="586"/>
      <c r="CY13" s="584">
        <v>81804122</v>
      </c>
      <c r="CZ13" s="576"/>
      <c r="DA13" s="576"/>
      <c r="DB13" s="576"/>
      <c r="DC13" s="576"/>
      <c r="DD13" s="576"/>
      <c r="DE13" s="576"/>
      <c r="DF13" s="576"/>
      <c r="DG13" s="576"/>
      <c r="DH13" s="576"/>
      <c r="DI13" s="576"/>
      <c r="DJ13" s="576"/>
      <c r="DK13" s="577"/>
      <c r="DL13" s="584">
        <v>16908803</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6742451</v>
      </c>
      <c r="BE14" s="576"/>
      <c r="BF14" s="576"/>
      <c r="BG14" s="576"/>
      <c r="BH14" s="576"/>
      <c r="BI14" s="576"/>
      <c r="BJ14" s="576"/>
      <c r="BK14" s="577"/>
      <c r="BL14" s="578">
        <v>2.1</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45397852</v>
      </c>
      <c r="CN14" s="576"/>
      <c r="CO14" s="576"/>
      <c r="CP14" s="576"/>
      <c r="CQ14" s="576"/>
      <c r="CR14" s="576"/>
      <c r="CS14" s="576"/>
      <c r="CT14" s="577"/>
      <c r="CU14" s="580">
        <v>5.9</v>
      </c>
      <c r="CV14" s="581"/>
      <c r="CW14" s="581"/>
      <c r="CX14" s="586"/>
      <c r="CY14" s="584">
        <v>8329715</v>
      </c>
      <c r="CZ14" s="576"/>
      <c r="DA14" s="576"/>
      <c r="DB14" s="576"/>
      <c r="DC14" s="576"/>
      <c r="DD14" s="576"/>
      <c r="DE14" s="576"/>
      <c r="DF14" s="576"/>
      <c r="DG14" s="576"/>
      <c r="DH14" s="576"/>
      <c r="DI14" s="576"/>
      <c r="DJ14" s="576"/>
      <c r="DK14" s="577"/>
      <c r="DL14" s="584">
        <v>37889673</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6473016</v>
      </c>
      <c r="S15" s="576"/>
      <c r="T15" s="576"/>
      <c r="U15" s="576"/>
      <c r="V15" s="576"/>
      <c r="W15" s="576"/>
      <c r="X15" s="576"/>
      <c r="Y15" s="577"/>
      <c r="Z15" s="580">
        <v>0.8</v>
      </c>
      <c r="AA15" s="581"/>
      <c r="AB15" s="581"/>
      <c r="AC15" s="586"/>
      <c r="AD15" s="584">
        <v>6473016</v>
      </c>
      <c r="AE15" s="576"/>
      <c r="AF15" s="576"/>
      <c r="AG15" s="576"/>
      <c r="AH15" s="576"/>
      <c r="AI15" s="576"/>
      <c r="AJ15" s="576"/>
      <c r="AK15" s="577"/>
      <c r="AL15" s="580">
        <v>1.4</v>
      </c>
      <c r="AM15" s="581"/>
      <c r="AN15" s="581"/>
      <c r="AO15" s="582"/>
      <c r="AP15" s="572" t="s">
        <v>227</v>
      </c>
      <c r="AQ15" s="573"/>
      <c r="AR15" s="573"/>
      <c r="AS15" s="573"/>
      <c r="AT15" s="573"/>
      <c r="AU15" s="573"/>
      <c r="AV15" s="573"/>
      <c r="AW15" s="573"/>
      <c r="AX15" s="573"/>
      <c r="AY15" s="573"/>
      <c r="AZ15" s="573"/>
      <c r="BA15" s="573"/>
      <c r="BB15" s="573"/>
      <c r="BC15" s="574"/>
      <c r="BD15" s="575">
        <v>75993766</v>
      </c>
      <c r="BE15" s="576"/>
      <c r="BF15" s="576"/>
      <c r="BG15" s="576"/>
      <c r="BH15" s="576"/>
      <c r="BI15" s="576"/>
      <c r="BJ15" s="576"/>
      <c r="BK15" s="577"/>
      <c r="BL15" s="578">
        <v>24.1</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1186720</v>
      </c>
      <c r="S16" s="576"/>
      <c r="T16" s="576"/>
      <c r="U16" s="576"/>
      <c r="V16" s="576"/>
      <c r="W16" s="576"/>
      <c r="X16" s="576"/>
      <c r="Y16" s="577"/>
      <c r="Z16" s="580">
        <v>0.1</v>
      </c>
      <c r="AA16" s="581"/>
      <c r="AB16" s="581"/>
      <c r="AC16" s="586"/>
      <c r="AD16" s="584">
        <v>1186720</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2771835</v>
      </c>
      <c r="BE16" s="576"/>
      <c r="BF16" s="576"/>
      <c r="BG16" s="576"/>
      <c r="BH16" s="576"/>
      <c r="BI16" s="576"/>
      <c r="BJ16" s="576"/>
      <c r="BK16" s="577"/>
      <c r="BL16" s="578">
        <v>0.9</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171970265</v>
      </c>
      <c r="CN16" s="576"/>
      <c r="CO16" s="576"/>
      <c r="CP16" s="576"/>
      <c r="CQ16" s="576"/>
      <c r="CR16" s="576"/>
      <c r="CS16" s="576"/>
      <c r="CT16" s="577"/>
      <c r="CU16" s="580">
        <v>22.2</v>
      </c>
      <c r="CV16" s="581"/>
      <c r="CW16" s="581"/>
      <c r="CX16" s="586"/>
      <c r="CY16" s="584">
        <v>4522843</v>
      </c>
      <c r="CZ16" s="576"/>
      <c r="DA16" s="576"/>
      <c r="DB16" s="576"/>
      <c r="DC16" s="576"/>
      <c r="DD16" s="576"/>
      <c r="DE16" s="576"/>
      <c r="DF16" s="576"/>
      <c r="DG16" s="576"/>
      <c r="DH16" s="576"/>
      <c r="DI16" s="576"/>
      <c r="DJ16" s="576"/>
      <c r="DK16" s="577"/>
      <c r="DL16" s="584">
        <v>127755282</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5286296</v>
      </c>
      <c r="S17" s="576"/>
      <c r="T17" s="576"/>
      <c r="U17" s="576"/>
      <c r="V17" s="576"/>
      <c r="W17" s="576"/>
      <c r="X17" s="576"/>
      <c r="Y17" s="577"/>
      <c r="Z17" s="580">
        <v>0.7</v>
      </c>
      <c r="AA17" s="581"/>
      <c r="AB17" s="581"/>
      <c r="AC17" s="586"/>
      <c r="AD17" s="584">
        <v>5286296</v>
      </c>
      <c r="AE17" s="576"/>
      <c r="AF17" s="576"/>
      <c r="AG17" s="576"/>
      <c r="AH17" s="576"/>
      <c r="AI17" s="576"/>
      <c r="AJ17" s="576"/>
      <c r="AK17" s="577"/>
      <c r="AL17" s="580">
        <v>1.1000000000000001</v>
      </c>
      <c r="AM17" s="581"/>
      <c r="AN17" s="581"/>
      <c r="AO17" s="582"/>
      <c r="AP17" s="572" t="s">
        <v>233</v>
      </c>
      <c r="AQ17" s="573"/>
      <c r="AR17" s="573"/>
      <c r="AS17" s="573"/>
      <c r="AT17" s="573"/>
      <c r="AU17" s="573"/>
      <c r="AV17" s="573"/>
      <c r="AW17" s="573"/>
      <c r="AX17" s="573"/>
      <c r="AY17" s="573"/>
      <c r="AZ17" s="573"/>
      <c r="BA17" s="573"/>
      <c r="BB17" s="573"/>
      <c r="BC17" s="574"/>
      <c r="BD17" s="575">
        <v>73221931</v>
      </c>
      <c r="BE17" s="576"/>
      <c r="BF17" s="576"/>
      <c r="BG17" s="576"/>
      <c r="BH17" s="576"/>
      <c r="BI17" s="576"/>
      <c r="BJ17" s="576"/>
      <c r="BK17" s="577"/>
      <c r="BL17" s="578">
        <v>23.2</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5920997</v>
      </c>
      <c r="CN17" s="576"/>
      <c r="CO17" s="576"/>
      <c r="CP17" s="576"/>
      <c r="CQ17" s="576"/>
      <c r="CR17" s="576"/>
      <c r="CS17" s="576"/>
      <c r="CT17" s="577"/>
      <c r="CU17" s="580">
        <v>0.8</v>
      </c>
      <c r="CV17" s="581"/>
      <c r="CW17" s="581"/>
      <c r="CX17" s="586"/>
      <c r="CY17" s="584" t="s">
        <v>118</v>
      </c>
      <c r="CZ17" s="576"/>
      <c r="DA17" s="576"/>
      <c r="DB17" s="576"/>
      <c r="DC17" s="576"/>
      <c r="DD17" s="576"/>
      <c r="DE17" s="576"/>
      <c r="DF17" s="576"/>
      <c r="DG17" s="576"/>
      <c r="DH17" s="576"/>
      <c r="DI17" s="576"/>
      <c r="DJ17" s="576"/>
      <c r="DK17" s="577"/>
      <c r="DL17" s="584">
        <v>83081</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98993583</v>
      </c>
      <c r="BE18" s="576"/>
      <c r="BF18" s="576"/>
      <c r="BG18" s="576"/>
      <c r="BH18" s="576"/>
      <c r="BI18" s="576"/>
      <c r="BJ18" s="576"/>
      <c r="BK18" s="577"/>
      <c r="BL18" s="578">
        <v>31.4</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111412989</v>
      </c>
      <c r="CN18" s="576"/>
      <c r="CO18" s="576"/>
      <c r="CP18" s="576"/>
      <c r="CQ18" s="576"/>
      <c r="CR18" s="576"/>
      <c r="CS18" s="576"/>
      <c r="CT18" s="577"/>
      <c r="CU18" s="580">
        <v>14.4</v>
      </c>
      <c r="CV18" s="581"/>
      <c r="CW18" s="581"/>
      <c r="CX18" s="586"/>
      <c r="CY18" s="584" t="s">
        <v>118</v>
      </c>
      <c r="CZ18" s="576"/>
      <c r="DA18" s="576"/>
      <c r="DB18" s="576"/>
      <c r="DC18" s="576"/>
      <c r="DD18" s="576"/>
      <c r="DE18" s="576"/>
      <c r="DF18" s="576"/>
      <c r="DG18" s="576"/>
      <c r="DH18" s="576"/>
      <c r="DI18" s="576"/>
      <c r="DJ18" s="576"/>
      <c r="DK18" s="577"/>
      <c r="DL18" s="584">
        <v>110366350</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170720082</v>
      </c>
      <c r="S19" s="576"/>
      <c r="T19" s="576"/>
      <c r="U19" s="576"/>
      <c r="V19" s="576"/>
      <c r="W19" s="576"/>
      <c r="X19" s="576"/>
      <c r="Y19" s="577"/>
      <c r="Z19" s="580">
        <v>21</v>
      </c>
      <c r="AA19" s="581"/>
      <c r="AB19" s="581"/>
      <c r="AC19" s="586"/>
      <c r="AD19" s="584">
        <v>168573419</v>
      </c>
      <c r="AE19" s="576"/>
      <c r="AF19" s="576"/>
      <c r="AG19" s="576"/>
      <c r="AH19" s="576"/>
      <c r="AI19" s="576"/>
      <c r="AJ19" s="576"/>
      <c r="AK19" s="577"/>
      <c r="AL19" s="580">
        <v>35.799999999999997</v>
      </c>
      <c r="AM19" s="581"/>
      <c r="AN19" s="581"/>
      <c r="AO19" s="582"/>
      <c r="AP19" s="572" t="s">
        <v>239</v>
      </c>
      <c r="AQ19" s="573"/>
      <c r="AR19" s="573"/>
      <c r="AS19" s="573"/>
      <c r="AT19" s="573"/>
      <c r="AU19" s="573"/>
      <c r="AV19" s="573"/>
      <c r="AW19" s="573"/>
      <c r="AX19" s="573"/>
      <c r="AY19" s="573"/>
      <c r="AZ19" s="573"/>
      <c r="BA19" s="573"/>
      <c r="BB19" s="573"/>
      <c r="BC19" s="574"/>
      <c r="BD19" s="575">
        <v>5022225</v>
      </c>
      <c r="BE19" s="576"/>
      <c r="BF19" s="576"/>
      <c r="BG19" s="576"/>
      <c r="BH19" s="576"/>
      <c r="BI19" s="576"/>
      <c r="BJ19" s="576"/>
      <c r="BK19" s="577"/>
      <c r="BL19" s="578">
        <v>1.6</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168573419</v>
      </c>
      <c r="S20" s="576"/>
      <c r="T20" s="576"/>
      <c r="U20" s="576"/>
      <c r="V20" s="576"/>
      <c r="W20" s="576"/>
      <c r="X20" s="576"/>
      <c r="Y20" s="577"/>
      <c r="Z20" s="580">
        <v>20.8</v>
      </c>
      <c r="AA20" s="581"/>
      <c r="AB20" s="581"/>
      <c r="AC20" s="586"/>
      <c r="AD20" s="584">
        <v>168573419</v>
      </c>
      <c r="AE20" s="576"/>
      <c r="AF20" s="576"/>
      <c r="AG20" s="576"/>
      <c r="AH20" s="576"/>
      <c r="AI20" s="576"/>
      <c r="AJ20" s="576"/>
      <c r="AK20" s="577"/>
      <c r="AL20" s="580">
        <v>35.799999999999997</v>
      </c>
      <c r="AM20" s="581"/>
      <c r="AN20" s="581"/>
      <c r="AO20" s="582"/>
      <c r="AP20" s="572" t="s">
        <v>242</v>
      </c>
      <c r="AQ20" s="590"/>
      <c r="AR20" s="590"/>
      <c r="AS20" s="590"/>
      <c r="AT20" s="590"/>
      <c r="AU20" s="590"/>
      <c r="AV20" s="590"/>
      <c r="AW20" s="590"/>
      <c r="AX20" s="590"/>
      <c r="AY20" s="590"/>
      <c r="AZ20" s="590"/>
      <c r="BA20" s="590"/>
      <c r="BB20" s="590"/>
      <c r="BC20" s="591"/>
      <c r="BD20" s="575">
        <v>2018055</v>
      </c>
      <c r="BE20" s="576"/>
      <c r="BF20" s="576"/>
      <c r="BG20" s="576"/>
      <c r="BH20" s="576"/>
      <c r="BI20" s="576"/>
      <c r="BJ20" s="576"/>
      <c r="BK20" s="577"/>
      <c r="BL20" s="580">
        <v>0.6</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2142696</v>
      </c>
      <c r="S21" s="576"/>
      <c r="T21" s="576"/>
      <c r="U21" s="576"/>
      <c r="V21" s="576"/>
      <c r="W21" s="576"/>
      <c r="X21" s="576"/>
      <c r="Y21" s="577"/>
      <c r="Z21" s="580">
        <v>0.3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1603115</v>
      </c>
      <c r="BE21" s="576"/>
      <c r="BF21" s="576"/>
      <c r="BG21" s="576"/>
      <c r="BH21" s="576"/>
      <c r="BI21" s="576"/>
      <c r="BJ21" s="576"/>
      <c r="BK21" s="577"/>
      <c r="BL21" s="580">
        <v>0.5</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123612</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123612</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3967</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19987981</v>
      </c>
      <c r="BE22" s="576"/>
      <c r="BF22" s="576"/>
      <c r="BG22" s="576"/>
      <c r="BH22" s="576"/>
      <c r="BI22" s="576"/>
      <c r="BJ22" s="576"/>
      <c r="BK22" s="577"/>
      <c r="BL22" s="580">
        <v>6.3</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2894066</v>
      </c>
      <c r="CN22" s="576"/>
      <c r="CO22" s="576"/>
      <c r="CP22" s="576"/>
      <c r="CQ22" s="576"/>
      <c r="CR22" s="576"/>
      <c r="CS22" s="576"/>
      <c r="CT22" s="577"/>
      <c r="CU22" s="580">
        <v>0.4</v>
      </c>
      <c r="CV22" s="581"/>
      <c r="CW22" s="581"/>
      <c r="CX22" s="586"/>
      <c r="CY22" s="584" t="s">
        <v>118</v>
      </c>
      <c r="CZ22" s="576"/>
      <c r="DA22" s="576"/>
      <c r="DB22" s="576"/>
      <c r="DC22" s="576"/>
      <c r="DD22" s="576"/>
      <c r="DE22" s="576"/>
      <c r="DF22" s="576"/>
      <c r="DG22" s="576"/>
      <c r="DH22" s="576"/>
      <c r="DI22" s="576"/>
      <c r="DJ22" s="576"/>
      <c r="DK22" s="577"/>
      <c r="DL22" s="584">
        <v>2894066</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533785116</v>
      </c>
      <c r="S23" s="576"/>
      <c r="T23" s="576"/>
      <c r="U23" s="576"/>
      <c r="V23" s="576"/>
      <c r="W23" s="576"/>
      <c r="X23" s="576"/>
      <c r="Y23" s="577"/>
      <c r="Z23" s="580">
        <v>65.8</v>
      </c>
      <c r="AA23" s="581"/>
      <c r="AB23" s="581"/>
      <c r="AC23" s="586"/>
      <c r="AD23" s="584">
        <v>468194068</v>
      </c>
      <c r="AE23" s="576"/>
      <c r="AF23" s="576"/>
      <c r="AG23" s="576"/>
      <c r="AH23" s="576"/>
      <c r="AI23" s="576"/>
      <c r="AJ23" s="576"/>
      <c r="AK23" s="577"/>
      <c r="AL23" s="580">
        <v>99.5</v>
      </c>
      <c r="AM23" s="581"/>
      <c r="AN23" s="581"/>
      <c r="AO23" s="582"/>
      <c r="AP23" s="572" t="s">
        <v>251</v>
      </c>
      <c r="AQ23" s="573"/>
      <c r="AR23" s="573"/>
      <c r="AS23" s="573"/>
      <c r="AT23" s="573"/>
      <c r="AU23" s="573"/>
      <c r="AV23" s="573"/>
      <c r="AW23" s="573"/>
      <c r="AX23" s="573"/>
      <c r="AY23" s="573"/>
      <c r="AZ23" s="573"/>
      <c r="BA23" s="573"/>
      <c r="BB23" s="573"/>
      <c r="BC23" s="574"/>
      <c r="BD23" s="575">
        <v>29244765</v>
      </c>
      <c r="BE23" s="576"/>
      <c r="BF23" s="576"/>
      <c r="BG23" s="576"/>
      <c r="BH23" s="576"/>
      <c r="BI23" s="576"/>
      <c r="BJ23" s="576"/>
      <c r="BK23" s="577"/>
      <c r="BL23" s="580">
        <v>9.3000000000000007</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4007489</v>
      </c>
      <c r="CN23" s="576"/>
      <c r="CO23" s="576"/>
      <c r="CP23" s="576"/>
      <c r="CQ23" s="576"/>
      <c r="CR23" s="576"/>
      <c r="CS23" s="576"/>
      <c r="CT23" s="577"/>
      <c r="CU23" s="580">
        <v>0.5</v>
      </c>
      <c r="CV23" s="581"/>
      <c r="CW23" s="581"/>
      <c r="CX23" s="586"/>
      <c r="CY23" s="584" t="s">
        <v>118</v>
      </c>
      <c r="CZ23" s="576"/>
      <c r="DA23" s="576"/>
      <c r="DB23" s="576"/>
      <c r="DC23" s="576"/>
      <c r="DD23" s="576"/>
      <c r="DE23" s="576"/>
      <c r="DF23" s="576"/>
      <c r="DG23" s="576"/>
      <c r="DH23" s="576"/>
      <c r="DI23" s="576"/>
      <c r="DJ23" s="576"/>
      <c r="DK23" s="577"/>
      <c r="DL23" s="584">
        <v>4007489</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302252</v>
      </c>
      <c r="S24" s="576"/>
      <c r="T24" s="576"/>
      <c r="U24" s="576"/>
      <c r="V24" s="576"/>
      <c r="W24" s="576"/>
      <c r="X24" s="576"/>
      <c r="Y24" s="577"/>
      <c r="Z24" s="580">
        <v>0</v>
      </c>
      <c r="AA24" s="581"/>
      <c r="AB24" s="581"/>
      <c r="AC24" s="586"/>
      <c r="AD24" s="584">
        <v>302252</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3485</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3412662</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46101877</v>
      </c>
      <c r="CN25" s="576"/>
      <c r="CO25" s="576"/>
      <c r="CP25" s="576"/>
      <c r="CQ25" s="576"/>
      <c r="CR25" s="576"/>
      <c r="CS25" s="576"/>
      <c r="CT25" s="577"/>
      <c r="CU25" s="580">
        <v>5.9</v>
      </c>
      <c r="CV25" s="581"/>
      <c r="CW25" s="581"/>
      <c r="CX25" s="586"/>
      <c r="CY25" s="584" t="s">
        <v>118</v>
      </c>
      <c r="CZ25" s="576"/>
      <c r="DA25" s="576"/>
      <c r="DB25" s="576"/>
      <c r="DC25" s="576"/>
      <c r="DD25" s="576"/>
      <c r="DE25" s="576"/>
      <c r="DF25" s="576"/>
      <c r="DG25" s="576"/>
      <c r="DH25" s="576"/>
      <c r="DI25" s="576"/>
      <c r="DJ25" s="576"/>
      <c r="DK25" s="577"/>
      <c r="DL25" s="584">
        <v>46101877</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6387977</v>
      </c>
      <c r="S26" s="576"/>
      <c r="T26" s="576"/>
      <c r="U26" s="576"/>
      <c r="V26" s="576"/>
      <c r="W26" s="576"/>
      <c r="X26" s="576"/>
      <c r="Y26" s="577"/>
      <c r="Z26" s="580">
        <v>0.8</v>
      </c>
      <c r="AA26" s="581"/>
      <c r="AB26" s="581"/>
      <c r="AC26" s="586"/>
      <c r="AD26" s="584">
        <v>1068310</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1138330</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1138330</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2590576</v>
      </c>
      <c r="S27" s="576"/>
      <c r="T27" s="576"/>
      <c r="U27" s="576"/>
      <c r="V27" s="576"/>
      <c r="W27" s="576"/>
      <c r="X27" s="576"/>
      <c r="Y27" s="577"/>
      <c r="Z27" s="580">
        <v>0.3</v>
      </c>
      <c r="AA27" s="581"/>
      <c r="AB27" s="581"/>
      <c r="AC27" s="586"/>
      <c r="AD27" s="584">
        <v>797274</v>
      </c>
      <c r="AE27" s="576"/>
      <c r="AF27" s="576"/>
      <c r="AG27" s="576"/>
      <c r="AH27" s="576"/>
      <c r="AI27" s="576"/>
      <c r="AJ27" s="576"/>
      <c r="AK27" s="577"/>
      <c r="AL27" s="580">
        <v>0.2</v>
      </c>
      <c r="AM27" s="581"/>
      <c r="AN27" s="581"/>
      <c r="AO27" s="582"/>
      <c r="AP27" s="572" t="s">
        <v>263</v>
      </c>
      <c r="AQ27" s="573"/>
      <c r="AR27" s="573"/>
      <c r="AS27" s="573"/>
      <c r="AT27" s="573"/>
      <c r="AU27" s="573"/>
      <c r="AV27" s="573"/>
      <c r="AW27" s="573"/>
      <c r="AX27" s="573"/>
      <c r="AY27" s="573"/>
      <c r="AZ27" s="573"/>
      <c r="BA27" s="573"/>
      <c r="BB27" s="573"/>
      <c r="BC27" s="574"/>
      <c r="BD27" s="575">
        <v>739933</v>
      </c>
      <c r="BE27" s="576"/>
      <c r="BF27" s="576"/>
      <c r="BG27" s="576"/>
      <c r="BH27" s="576"/>
      <c r="BI27" s="576"/>
      <c r="BJ27" s="576"/>
      <c r="BK27" s="577"/>
      <c r="BL27" s="580">
        <v>0.2</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95663881</v>
      </c>
      <c r="S28" s="576"/>
      <c r="T28" s="576"/>
      <c r="U28" s="576"/>
      <c r="V28" s="576"/>
      <c r="W28" s="576"/>
      <c r="X28" s="576"/>
      <c r="Y28" s="577"/>
      <c r="Z28" s="580">
        <v>11.8</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17581</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17581</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1173520</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1173520</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1630323</v>
      </c>
      <c r="S30" s="576"/>
      <c r="T30" s="576"/>
      <c r="U30" s="576"/>
      <c r="V30" s="576"/>
      <c r="W30" s="576"/>
      <c r="X30" s="576"/>
      <c r="Y30" s="577"/>
      <c r="Z30" s="580">
        <v>0.2</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v>722352</v>
      </c>
      <c r="BE30" s="576"/>
      <c r="BF30" s="576"/>
      <c r="BG30" s="576"/>
      <c r="BH30" s="576"/>
      <c r="BI30" s="576"/>
      <c r="BJ30" s="576"/>
      <c r="BK30" s="577"/>
      <c r="BL30" s="580">
        <v>0.2</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5540362</v>
      </c>
      <c r="CN30" s="576"/>
      <c r="CO30" s="576"/>
      <c r="CP30" s="576"/>
      <c r="CQ30" s="576"/>
      <c r="CR30" s="576"/>
      <c r="CS30" s="576"/>
      <c r="CT30" s="577"/>
      <c r="CU30" s="580">
        <v>0.7</v>
      </c>
      <c r="CV30" s="581"/>
      <c r="CW30" s="581"/>
      <c r="CX30" s="586"/>
      <c r="CY30" s="584" t="s">
        <v>118</v>
      </c>
      <c r="CZ30" s="576"/>
      <c r="DA30" s="576"/>
      <c r="DB30" s="576"/>
      <c r="DC30" s="576"/>
      <c r="DD30" s="576"/>
      <c r="DE30" s="576"/>
      <c r="DF30" s="576"/>
      <c r="DG30" s="576"/>
      <c r="DH30" s="576"/>
      <c r="DI30" s="576"/>
      <c r="DJ30" s="576"/>
      <c r="DK30" s="577"/>
      <c r="DL30" s="584">
        <v>5540362</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400126</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19795509</v>
      </c>
      <c r="S32" s="576"/>
      <c r="T32" s="576"/>
      <c r="U32" s="576"/>
      <c r="V32" s="576"/>
      <c r="W32" s="576"/>
      <c r="X32" s="576"/>
      <c r="Y32" s="577"/>
      <c r="Z32" s="580">
        <v>2.4</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315473889</v>
      </c>
      <c r="BE32" s="576"/>
      <c r="BF32" s="576"/>
      <c r="BG32" s="576"/>
      <c r="BH32" s="576"/>
      <c r="BI32" s="576"/>
      <c r="BJ32" s="576"/>
      <c r="BK32" s="577"/>
      <c r="BL32" s="580">
        <v>100</v>
      </c>
      <c r="BM32" s="581"/>
      <c r="BN32" s="581"/>
      <c r="BO32" s="586"/>
      <c r="BP32" s="584">
        <v>2870861</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774973766</v>
      </c>
      <c r="CN32" s="596"/>
      <c r="CO32" s="596"/>
      <c r="CP32" s="596"/>
      <c r="CQ32" s="596"/>
      <c r="CR32" s="596"/>
      <c r="CS32" s="596"/>
      <c r="CT32" s="597"/>
      <c r="CU32" s="601">
        <v>100</v>
      </c>
      <c r="CV32" s="602"/>
      <c r="CW32" s="602"/>
      <c r="CX32" s="603"/>
      <c r="CY32" s="584">
        <v>127914067</v>
      </c>
      <c r="CZ32" s="576"/>
      <c r="DA32" s="576"/>
      <c r="DB32" s="576"/>
      <c r="DC32" s="576"/>
      <c r="DD32" s="576"/>
      <c r="DE32" s="576"/>
      <c r="DF32" s="576"/>
      <c r="DG32" s="576"/>
      <c r="DH32" s="576"/>
      <c r="DI32" s="576"/>
      <c r="DJ32" s="576"/>
      <c r="DK32" s="577"/>
      <c r="DL32" s="584">
        <v>548921292</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37481074</v>
      </c>
      <c r="S33" s="576"/>
      <c r="T33" s="576"/>
      <c r="U33" s="576"/>
      <c r="V33" s="576"/>
      <c r="W33" s="576"/>
      <c r="X33" s="576"/>
      <c r="Y33" s="577"/>
      <c r="Z33" s="580">
        <v>4.5999999999999996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18871503</v>
      </c>
      <c r="S34" s="576"/>
      <c r="T34" s="576"/>
      <c r="U34" s="576"/>
      <c r="V34" s="576"/>
      <c r="W34" s="576"/>
      <c r="X34" s="576"/>
      <c r="Y34" s="577"/>
      <c r="Z34" s="580">
        <v>2.2999999999999998</v>
      </c>
      <c r="AA34" s="581"/>
      <c r="AB34" s="581"/>
      <c r="AC34" s="586"/>
      <c r="AD34" s="584">
        <v>36401</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91229000</v>
      </c>
      <c r="S35" s="576"/>
      <c r="T35" s="576"/>
      <c r="U35" s="576"/>
      <c r="V35" s="576"/>
      <c r="W35" s="576"/>
      <c r="X35" s="576"/>
      <c r="Y35" s="577"/>
      <c r="Z35" s="580">
        <v>11.2</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341846053</v>
      </c>
      <c r="CN35" s="565"/>
      <c r="CO35" s="565"/>
      <c r="CP35" s="565"/>
      <c r="CQ35" s="565"/>
      <c r="CR35" s="565"/>
      <c r="CS35" s="565"/>
      <c r="CT35" s="566"/>
      <c r="CU35" s="569">
        <v>44.1</v>
      </c>
      <c r="CV35" s="570"/>
      <c r="CW35" s="570"/>
      <c r="CX35" s="609"/>
      <c r="CY35" s="610">
        <v>302869074</v>
      </c>
      <c r="CZ35" s="565"/>
      <c r="DA35" s="565"/>
      <c r="DB35" s="565"/>
      <c r="DC35" s="565"/>
      <c r="DD35" s="565"/>
      <c r="DE35" s="565"/>
      <c r="DF35" s="566"/>
      <c r="DG35" s="610">
        <v>296430648</v>
      </c>
      <c r="DH35" s="565"/>
      <c r="DI35" s="565"/>
      <c r="DJ35" s="565"/>
      <c r="DK35" s="565"/>
      <c r="DL35" s="565"/>
      <c r="DM35" s="565"/>
      <c r="DN35" s="565"/>
      <c r="DO35" s="565"/>
      <c r="DP35" s="565"/>
      <c r="DQ35" s="566"/>
      <c r="DR35" s="569">
        <v>62.5</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216400500</v>
      </c>
      <c r="CN36" s="604"/>
      <c r="CO36" s="604"/>
      <c r="CP36" s="604"/>
      <c r="CQ36" s="604"/>
      <c r="CR36" s="604"/>
      <c r="CS36" s="604"/>
      <c r="CT36" s="605"/>
      <c r="CU36" s="580">
        <v>27.9</v>
      </c>
      <c r="CV36" s="606"/>
      <c r="CW36" s="606"/>
      <c r="CX36" s="607"/>
      <c r="CY36" s="584">
        <v>185381941</v>
      </c>
      <c r="CZ36" s="604"/>
      <c r="DA36" s="604"/>
      <c r="DB36" s="604"/>
      <c r="DC36" s="604"/>
      <c r="DD36" s="604"/>
      <c r="DE36" s="604"/>
      <c r="DF36" s="605"/>
      <c r="DG36" s="584">
        <v>178989259</v>
      </c>
      <c r="DH36" s="604"/>
      <c r="DI36" s="604"/>
      <c r="DJ36" s="604"/>
      <c r="DK36" s="604"/>
      <c r="DL36" s="604"/>
      <c r="DM36" s="604"/>
      <c r="DN36" s="604"/>
      <c r="DO36" s="604"/>
      <c r="DP36" s="604"/>
      <c r="DQ36" s="605"/>
      <c r="DR36" s="580">
        <v>37.700000000000003</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4269000</v>
      </c>
      <c r="S37" s="576"/>
      <c r="T37" s="576"/>
      <c r="U37" s="576"/>
      <c r="V37" s="576"/>
      <c r="W37" s="576"/>
      <c r="X37" s="576"/>
      <c r="Y37" s="577"/>
      <c r="Z37" s="580">
        <v>0.5</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157395133</v>
      </c>
      <c r="CN37" s="576"/>
      <c r="CO37" s="576"/>
      <c r="CP37" s="576"/>
      <c r="CQ37" s="576"/>
      <c r="CR37" s="576"/>
      <c r="CS37" s="576"/>
      <c r="CT37" s="577"/>
      <c r="CU37" s="580">
        <v>20.3</v>
      </c>
      <c r="CV37" s="606"/>
      <c r="CW37" s="606"/>
      <c r="CX37" s="607"/>
      <c r="CY37" s="584">
        <v>127956001</v>
      </c>
      <c r="CZ37" s="604"/>
      <c r="DA37" s="604"/>
      <c r="DB37" s="604"/>
      <c r="DC37" s="604"/>
      <c r="DD37" s="604"/>
      <c r="DE37" s="604"/>
      <c r="DF37" s="605"/>
      <c r="DG37" s="584">
        <v>127953356</v>
      </c>
      <c r="DH37" s="604"/>
      <c r="DI37" s="604"/>
      <c r="DJ37" s="604"/>
      <c r="DK37" s="604"/>
      <c r="DL37" s="604"/>
      <c r="DM37" s="604"/>
      <c r="DN37" s="604"/>
      <c r="DO37" s="604"/>
      <c r="DP37" s="604"/>
      <c r="DQ37" s="605"/>
      <c r="DR37" s="580">
        <v>27</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811549999</v>
      </c>
      <c r="S38" s="596"/>
      <c r="T38" s="596"/>
      <c r="U38" s="596"/>
      <c r="V38" s="596"/>
      <c r="W38" s="596"/>
      <c r="X38" s="596"/>
      <c r="Y38" s="597"/>
      <c r="Z38" s="601">
        <v>100</v>
      </c>
      <c r="AA38" s="602"/>
      <c r="AB38" s="602"/>
      <c r="AC38" s="603"/>
      <c r="AD38" s="611">
        <v>470398305</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14334205</v>
      </c>
      <c r="CN38" s="604"/>
      <c r="CO38" s="604"/>
      <c r="CP38" s="604"/>
      <c r="CQ38" s="604"/>
      <c r="CR38" s="604"/>
      <c r="CS38" s="604"/>
      <c r="CT38" s="605"/>
      <c r="CU38" s="580">
        <v>1.8</v>
      </c>
      <c r="CV38" s="606"/>
      <c r="CW38" s="606"/>
      <c r="CX38" s="607"/>
      <c r="CY38" s="584">
        <v>7422424</v>
      </c>
      <c r="CZ38" s="604"/>
      <c r="DA38" s="604"/>
      <c r="DB38" s="604"/>
      <c r="DC38" s="604"/>
      <c r="DD38" s="604"/>
      <c r="DE38" s="604"/>
      <c r="DF38" s="605"/>
      <c r="DG38" s="584">
        <v>7376680</v>
      </c>
      <c r="DH38" s="604"/>
      <c r="DI38" s="604"/>
      <c r="DJ38" s="604"/>
      <c r="DK38" s="604"/>
      <c r="DL38" s="604"/>
      <c r="DM38" s="604"/>
      <c r="DN38" s="604"/>
      <c r="DO38" s="604"/>
      <c r="DP38" s="604"/>
      <c r="DQ38" s="605"/>
      <c r="DR38" s="580">
        <v>1.6</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111111348</v>
      </c>
      <c r="CN39" s="576"/>
      <c r="CO39" s="576"/>
      <c r="CP39" s="576"/>
      <c r="CQ39" s="576"/>
      <c r="CR39" s="576"/>
      <c r="CS39" s="576"/>
      <c r="CT39" s="577"/>
      <c r="CU39" s="580">
        <v>14.3</v>
      </c>
      <c r="CV39" s="606"/>
      <c r="CW39" s="606"/>
      <c r="CX39" s="607"/>
      <c r="CY39" s="584">
        <v>110064709</v>
      </c>
      <c r="CZ39" s="604"/>
      <c r="DA39" s="604"/>
      <c r="DB39" s="604"/>
      <c r="DC39" s="604"/>
      <c r="DD39" s="604"/>
      <c r="DE39" s="604"/>
      <c r="DF39" s="605"/>
      <c r="DG39" s="584">
        <v>110064709</v>
      </c>
      <c r="DH39" s="604"/>
      <c r="DI39" s="604"/>
      <c r="DJ39" s="604"/>
      <c r="DK39" s="604"/>
      <c r="DL39" s="604"/>
      <c r="DM39" s="604"/>
      <c r="DN39" s="604"/>
      <c r="DO39" s="604"/>
      <c r="DP39" s="604"/>
      <c r="DQ39" s="605"/>
      <c r="DR39" s="580">
        <v>23.2</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111110884</v>
      </c>
      <c r="CN40" s="604"/>
      <c r="CO40" s="604"/>
      <c r="CP40" s="604"/>
      <c r="CQ40" s="604"/>
      <c r="CR40" s="604"/>
      <c r="CS40" s="604"/>
      <c r="CT40" s="605"/>
      <c r="CU40" s="580">
        <v>14.3</v>
      </c>
      <c r="CV40" s="606"/>
      <c r="CW40" s="606"/>
      <c r="CX40" s="607"/>
      <c r="CY40" s="584">
        <v>110064245</v>
      </c>
      <c r="CZ40" s="604"/>
      <c r="DA40" s="604"/>
      <c r="DB40" s="604"/>
      <c r="DC40" s="604"/>
      <c r="DD40" s="604"/>
      <c r="DE40" s="604"/>
      <c r="DF40" s="605"/>
      <c r="DG40" s="584">
        <v>110064245</v>
      </c>
      <c r="DH40" s="604"/>
      <c r="DI40" s="604"/>
      <c r="DJ40" s="604"/>
      <c r="DK40" s="604"/>
      <c r="DL40" s="604"/>
      <c r="DM40" s="604"/>
      <c r="DN40" s="604"/>
      <c r="DO40" s="604"/>
      <c r="DP40" s="604"/>
      <c r="DQ40" s="605"/>
      <c r="DR40" s="580">
        <v>23.2</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104709383</v>
      </c>
      <c r="CN41" s="576"/>
      <c r="CO41" s="576"/>
      <c r="CP41" s="576"/>
      <c r="CQ41" s="576"/>
      <c r="CR41" s="576"/>
      <c r="CS41" s="576"/>
      <c r="CT41" s="577"/>
      <c r="CU41" s="580">
        <v>13.5</v>
      </c>
      <c r="CV41" s="606"/>
      <c r="CW41" s="606"/>
      <c r="CX41" s="607"/>
      <c r="CY41" s="584">
        <v>103716184</v>
      </c>
      <c r="CZ41" s="604"/>
      <c r="DA41" s="604"/>
      <c r="DB41" s="604"/>
      <c r="DC41" s="604"/>
      <c r="DD41" s="604"/>
      <c r="DE41" s="604"/>
      <c r="DF41" s="605"/>
      <c r="DG41" s="584">
        <v>103716184</v>
      </c>
      <c r="DH41" s="604"/>
      <c r="DI41" s="604"/>
      <c r="DJ41" s="604"/>
      <c r="DK41" s="604"/>
      <c r="DL41" s="604"/>
      <c r="DM41" s="604"/>
      <c r="DN41" s="604"/>
      <c r="DO41" s="604"/>
      <c r="DP41" s="604"/>
      <c r="DQ41" s="605"/>
      <c r="DR41" s="580">
        <v>21.9</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99.4</v>
      </c>
      <c r="BE42" s="632"/>
      <c r="BF42" s="632"/>
      <c r="BG42" s="632"/>
      <c r="BH42" s="632"/>
      <c r="BI42" s="632">
        <v>99.1</v>
      </c>
      <c r="BJ42" s="632"/>
      <c r="BK42" s="632"/>
      <c r="BL42" s="632"/>
      <c r="BM42" s="633"/>
      <c r="BN42" s="631">
        <v>99.5</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6401501</v>
      </c>
      <c r="CN42" s="604"/>
      <c r="CO42" s="604"/>
      <c r="CP42" s="604"/>
      <c r="CQ42" s="604"/>
      <c r="CR42" s="604"/>
      <c r="CS42" s="604"/>
      <c r="CT42" s="605"/>
      <c r="CU42" s="580">
        <v>0.8</v>
      </c>
      <c r="CV42" s="606"/>
      <c r="CW42" s="606"/>
      <c r="CX42" s="607"/>
      <c r="CY42" s="584">
        <v>6348061</v>
      </c>
      <c r="CZ42" s="604"/>
      <c r="DA42" s="604"/>
      <c r="DB42" s="604"/>
      <c r="DC42" s="604"/>
      <c r="DD42" s="604"/>
      <c r="DE42" s="604"/>
      <c r="DF42" s="605"/>
      <c r="DG42" s="584">
        <v>6348061</v>
      </c>
      <c r="DH42" s="604"/>
      <c r="DI42" s="604"/>
      <c r="DJ42" s="604"/>
      <c r="DK42" s="604"/>
      <c r="DL42" s="604"/>
      <c r="DM42" s="604"/>
      <c r="DN42" s="604"/>
      <c r="DO42" s="604"/>
      <c r="DP42" s="604"/>
      <c r="DQ42" s="605"/>
      <c r="DR42" s="580">
        <v>1.3</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99.1</v>
      </c>
      <c r="BE43" s="620"/>
      <c r="BF43" s="620"/>
      <c r="BG43" s="620"/>
      <c r="BH43" s="620"/>
      <c r="BI43" s="620">
        <v>97.7</v>
      </c>
      <c r="BJ43" s="620"/>
      <c r="BK43" s="620"/>
      <c r="BL43" s="620"/>
      <c r="BM43" s="621"/>
      <c r="BN43" s="619">
        <v>99.1</v>
      </c>
      <c r="BO43" s="620"/>
      <c r="BP43" s="620"/>
      <c r="BQ43" s="620"/>
      <c r="BR43" s="620"/>
      <c r="BS43" s="620">
        <v>97.6</v>
      </c>
      <c r="BT43" s="620"/>
      <c r="BU43" s="620"/>
      <c r="BV43" s="620"/>
      <c r="BW43" s="621"/>
      <c r="BY43" s="617"/>
      <c r="BZ43" s="618"/>
      <c r="CA43" s="572" t="s">
        <v>306</v>
      </c>
      <c r="CB43" s="573"/>
      <c r="CC43" s="573"/>
      <c r="CD43" s="573"/>
      <c r="CE43" s="573"/>
      <c r="CF43" s="573"/>
      <c r="CG43" s="573"/>
      <c r="CH43" s="573"/>
      <c r="CI43" s="573"/>
      <c r="CJ43" s="573"/>
      <c r="CK43" s="573"/>
      <c r="CL43" s="574"/>
      <c r="CM43" s="575">
        <v>464</v>
      </c>
      <c r="CN43" s="576"/>
      <c r="CO43" s="576"/>
      <c r="CP43" s="576"/>
      <c r="CQ43" s="576"/>
      <c r="CR43" s="576"/>
      <c r="CS43" s="576"/>
      <c r="CT43" s="577"/>
      <c r="CU43" s="580">
        <v>0</v>
      </c>
      <c r="CV43" s="606"/>
      <c r="CW43" s="606"/>
      <c r="CX43" s="607"/>
      <c r="CY43" s="584">
        <v>464</v>
      </c>
      <c r="CZ43" s="604"/>
      <c r="DA43" s="604"/>
      <c r="DB43" s="604"/>
      <c r="DC43" s="604"/>
      <c r="DD43" s="604"/>
      <c r="DE43" s="604"/>
      <c r="DF43" s="605"/>
      <c r="DG43" s="584">
        <v>464</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99.9</v>
      </c>
      <c r="BE44" s="635"/>
      <c r="BF44" s="635"/>
      <c r="BG44" s="635"/>
      <c r="BH44" s="635"/>
      <c r="BI44" s="635">
        <v>99.8</v>
      </c>
      <c r="BJ44" s="635"/>
      <c r="BK44" s="635"/>
      <c r="BL44" s="635"/>
      <c r="BM44" s="636"/>
      <c r="BN44" s="634">
        <v>99.9</v>
      </c>
      <c r="BO44" s="635"/>
      <c r="BP44" s="635"/>
      <c r="BQ44" s="635"/>
      <c r="BR44" s="635"/>
      <c r="BS44" s="635">
        <v>99.8</v>
      </c>
      <c r="BT44" s="635"/>
      <c r="BU44" s="635"/>
      <c r="BV44" s="635"/>
      <c r="BW44" s="636"/>
      <c r="BY44" s="572" t="s">
        <v>308</v>
      </c>
      <c r="BZ44" s="573"/>
      <c r="CA44" s="573"/>
      <c r="CB44" s="573"/>
      <c r="CC44" s="573"/>
      <c r="CD44" s="573"/>
      <c r="CE44" s="573"/>
      <c r="CF44" s="573"/>
      <c r="CG44" s="573"/>
      <c r="CH44" s="573"/>
      <c r="CI44" s="573"/>
      <c r="CJ44" s="573"/>
      <c r="CK44" s="573"/>
      <c r="CL44" s="574"/>
      <c r="CM44" s="575">
        <v>299292649</v>
      </c>
      <c r="CN44" s="604"/>
      <c r="CO44" s="604"/>
      <c r="CP44" s="604"/>
      <c r="CQ44" s="604"/>
      <c r="CR44" s="604"/>
      <c r="CS44" s="604"/>
      <c r="CT44" s="605"/>
      <c r="CU44" s="580">
        <v>38.6</v>
      </c>
      <c r="CV44" s="606"/>
      <c r="CW44" s="606"/>
      <c r="CX44" s="607"/>
      <c r="CY44" s="584">
        <v>234070748</v>
      </c>
      <c r="CZ44" s="604"/>
      <c r="DA44" s="604"/>
      <c r="DB44" s="604"/>
      <c r="DC44" s="604"/>
      <c r="DD44" s="604"/>
      <c r="DE44" s="604"/>
      <c r="DF44" s="605"/>
      <c r="DG44" s="584">
        <v>148903832</v>
      </c>
      <c r="DH44" s="604"/>
      <c r="DI44" s="604"/>
      <c r="DJ44" s="604"/>
      <c r="DK44" s="604"/>
      <c r="DL44" s="604"/>
      <c r="DM44" s="604"/>
      <c r="DN44" s="604"/>
      <c r="DO44" s="604"/>
      <c r="DP44" s="604"/>
      <c r="DQ44" s="605"/>
      <c r="DR44" s="580">
        <v>31.4</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2684720</v>
      </c>
      <c r="BE45" s="651"/>
      <c r="BF45" s="651"/>
      <c r="BG45" s="651"/>
      <c r="BH45" s="651"/>
      <c r="BI45" s="651"/>
      <c r="BJ45" s="651"/>
      <c r="BK45" s="651"/>
      <c r="BL45" s="651"/>
      <c r="BM45" s="652"/>
      <c r="BN45" s="650">
        <v>2376803</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27424648</v>
      </c>
      <c r="CN45" s="576"/>
      <c r="CO45" s="576"/>
      <c r="CP45" s="576"/>
      <c r="CQ45" s="576"/>
      <c r="CR45" s="576"/>
      <c r="CS45" s="576"/>
      <c r="CT45" s="577"/>
      <c r="CU45" s="580">
        <v>3.5</v>
      </c>
      <c r="CV45" s="606"/>
      <c r="CW45" s="606"/>
      <c r="CX45" s="607"/>
      <c r="CY45" s="584">
        <v>19176787</v>
      </c>
      <c r="CZ45" s="604"/>
      <c r="DA45" s="604"/>
      <c r="DB45" s="604"/>
      <c r="DC45" s="604"/>
      <c r="DD45" s="604"/>
      <c r="DE45" s="604"/>
      <c r="DF45" s="605"/>
      <c r="DG45" s="584">
        <v>18025680</v>
      </c>
      <c r="DH45" s="604"/>
      <c r="DI45" s="604"/>
      <c r="DJ45" s="604"/>
      <c r="DK45" s="604"/>
      <c r="DL45" s="604"/>
      <c r="DM45" s="604"/>
      <c r="DN45" s="604"/>
      <c r="DO45" s="604"/>
      <c r="DP45" s="604"/>
      <c r="DQ45" s="605"/>
      <c r="DR45" s="580">
        <v>3.8</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2694719</v>
      </c>
      <c r="BE46" s="642"/>
      <c r="BF46" s="642"/>
      <c r="BG46" s="642"/>
      <c r="BH46" s="642"/>
      <c r="BI46" s="642"/>
      <c r="BJ46" s="642"/>
      <c r="BK46" s="642"/>
      <c r="BL46" s="642"/>
      <c r="BM46" s="643"/>
      <c r="BN46" s="641">
        <v>2387891</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6684547</v>
      </c>
      <c r="CN46" s="604"/>
      <c r="CO46" s="604"/>
      <c r="CP46" s="604"/>
      <c r="CQ46" s="604"/>
      <c r="CR46" s="604"/>
      <c r="CS46" s="604"/>
      <c r="CT46" s="605"/>
      <c r="CU46" s="580">
        <v>0.9</v>
      </c>
      <c r="CV46" s="606"/>
      <c r="CW46" s="606"/>
      <c r="CX46" s="607"/>
      <c r="CY46" s="584">
        <v>1711353</v>
      </c>
      <c r="CZ46" s="604"/>
      <c r="DA46" s="604"/>
      <c r="DB46" s="604"/>
      <c r="DC46" s="604"/>
      <c r="DD46" s="604"/>
      <c r="DE46" s="604"/>
      <c r="DF46" s="605"/>
      <c r="DG46" s="584">
        <v>1711353</v>
      </c>
      <c r="DH46" s="604"/>
      <c r="DI46" s="604"/>
      <c r="DJ46" s="604"/>
      <c r="DK46" s="604"/>
      <c r="DL46" s="604"/>
      <c r="DM46" s="604"/>
      <c r="DN46" s="604"/>
      <c r="DO46" s="604"/>
      <c r="DP46" s="604"/>
      <c r="DQ46" s="605"/>
      <c r="DR46" s="580">
        <v>0.4</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223417776</v>
      </c>
      <c r="CN47" s="576"/>
      <c r="CO47" s="576"/>
      <c r="CP47" s="576"/>
      <c r="CQ47" s="576"/>
      <c r="CR47" s="576"/>
      <c r="CS47" s="576"/>
      <c r="CT47" s="577"/>
      <c r="CU47" s="580">
        <v>28.8</v>
      </c>
      <c r="CV47" s="606"/>
      <c r="CW47" s="606"/>
      <c r="CX47" s="607"/>
      <c r="CY47" s="584">
        <v>190406599</v>
      </c>
      <c r="CZ47" s="604"/>
      <c r="DA47" s="604"/>
      <c r="DB47" s="604"/>
      <c r="DC47" s="604"/>
      <c r="DD47" s="604"/>
      <c r="DE47" s="604"/>
      <c r="DF47" s="605"/>
      <c r="DG47" s="584">
        <v>120043668</v>
      </c>
      <c r="DH47" s="604"/>
      <c r="DI47" s="604"/>
      <c r="DJ47" s="604"/>
      <c r="DK47" s="604"/>
      <c r="DL47" s="604"/>
      <c r="DM47" s="604"/>
      <c r="DN47" s="604"/>
      <c r="DO47" s="604"/>
      <c r="DP47" s="604"/>
      <c r="DQ47" s="605"/>
      <c r="DR47" s="580">
        <v>25.3</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9182207</v>
      </c>
      <c r="CN48" s="604"/>
      <c r="CO48" s="604"/>
      <c r="CP48" s="604"/>
      <c r="CQ48" s="604"/>
      <c r="CR48" s="604"/>
      <c r="CS48" s="604"/>
      <c r="CT48" s="605"/>
      <c r="CU48" s="580">
        <v>1.2</v>
      </c>
      <c r="CV48" s="606"/>
      <c r="CW48" s="606"/>
      <c r="CX48" s="607"/>
      <c r="CY48" s="584">
        <v>9165357</v>
      </c>
      <c r="CZ48" s="604"/>
      <c r="DA48" s="604"/>
      <c r="DB48" s="604"/>
      <c r="DC48" s="604"/>
      <c r="DD48" s="604"/>
      <c r="DE48" s="604"/>
      <c r="DF48" s="605"/>
      <c r="DG48" s="584">
        <v>9002263</v>
      </c>
      <c r="DH48" s="604"/>
      <c r="DI48" s="604"/>
      <c r="DJ48" s="604"/>
      <c r="DK48" s="604"/>
      <c r="DL48" s="604"/>
      <c r="DM48" s="604"/>
      <c r="DN48" s="604"/>
      <c r="DO48" s="604"/>
      <c r="DP48" s="604"/>
      <c r="DQ48" s="605"/>
      <c r="DR48" s="580">
        <v>1.9</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25078830</v>
      </c>
      <c r="CN49" s="576"/>
      <c r="CO49" s="576"/>
      <c r="CP49" s="576"/>
      <c r="CQ49" s="576"/>
      <c r="CR49" s="576"/>
      <c r="CS49" s="576"/>
      <c r="CT49" s="577"/>
      <c r="CU49" s="580">
        <v>3.2</v>
      </c>
      <c r="CV49" s="606"/>
      <c r="CW49" s="606"/>
      <c r="CX49" s="607"/>
      <c r="CY49" s="584">
        <v>13120491</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348277</v>
      </c>
      <c r="CN50" s="604"/>
      <c r="CO50" s="604"/>
      <c r="CP50" s="604"/>
      <c r="CQ50" s="604"/>
      <c r="CR50" s="604"/>
      <c r="CS50" s="604"/>
      <c r="CT50" s="605"/>
      <c r="CU50" s="580">
        <v>0</v>
      </c>
      <c r="CV50" s="606"/>
      <c r="CW50" s="606"/>
      <c r="CX50" s="607"/>
      <c r="CY50" s="584">
        <v>343277</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7156364</v>
      </c>
      <c r="CN51" s="576"/>
      <c r="CO51" s="576"/>
      <c r="CP51" s="576"/>
      <c r="CQ51" s="576"/>
      <c r="CR51" s="576"/>
      <c r="CS51" s="576"/>
      <c r="CT51" s="577"/>
      <c r="CU51" s="580">
        <v>0.9</v>
      </c>
      <c r="CV51" s="606"/>
      <c r="CW51" s="606"/>
      <c r="CX51" s="607"/>
      <c r="CY51" s="584">
        <v>146884</v>
      </c>
      <c r="CZ51" s="604"/>
      <c r="DA51" s="604"/>
      <c r="DB51" s="604"/>
      <c r="DC51" s="604"/>
      <c r="DD51" s="604"/>
      <c r="DE51" s="604"/>
      <c r="DF51" s="605"/>
      <c r="DG51" s="584">
        <v>120868</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133835064</v>
      </c>
      <c r="CN53" s="576"/>
      <c r="CO53" s="576"/>
      <c r="CP53" s="576"/>
      <c r="CQ53" s="576"/>
      <c r="CR53" s="576"/>
      <c r="CS53" s="576"/>
      <c r="CT53" s="577"/>
      <c r="CU53" s="580">
        <v>17.3</v>
      </c>
      <c r="CV53" s="606"/>
      <c r="CW53" s="606"/>
      <c r="CX53" s="607"/>
      <c r="CY53" s="584">
        <v>11981470</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1637264</v>
      </c>
      <c r="CN54" s="576"/>
      <c r="CO54" s="576"/>
      <c r="CP54" s="576"/>
      <c r="CQ54" s="576"/>
      <c r="CR54" s="576"/>
      <c r="CS54" s="576"/>
      <c r="CT54" s="577"/>
      <c r="CU54" s="580">
        <v>0.2</v>
      </c>
      <c r="CV54" s="606"/>
      <c r="CW54" s="606"/>
      <c r="CX54" s="607"/>
      <c r="CY54" s="584">
        <v>1543408</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127914067</v>
      </c>
      <c r="CN55" s="576"/>
      <c r="CO55" s="576"/>
      <c r="CP55" s="576"/>
      <c r="CQ55" s="576"/>
      <c r="CR55" s="576"/>
      <c r="CS55" s="576"/>
      <c r="CT55" s="577"/>
      <c r="CU55" s="580">
        <v>16.5</v>
      </c>
      <c r="CV55" s="606"/>
      <c r="CW55" s="606"/>
      <c r="CX55" s="607"/>
      <c r="CY55" s="584">
        <v>11898389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64785474</v>
      </c>
      <c r="CN56" s="576"/>
      <c r="CO56" s="576"/>
      <c r="CP56" s="576"/>
      <c r="CQ56" s="576"/>
      <c r="CR56" s="576"/>
      <c r="CS56" s="576"/>
      <c r="CT56" s="577"/>
      <c r="CU56" s="580">
        <v>8.4</v>
      </c>
      <c r="CV56" s="606"/>
      <c r="CW56" s="606"/>
      <c r="CX56" s="607"/>
      <c r="CY56" s="584">
        <v>1865822</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43305411</v>
      </c>
      <c r="CN57" s="576"/>
      <c r="CO57" s="576"/>
      <c r="CP57" s="576"/>
      <c r="CQ57" s="576"/>
      <c r="CR57" s="576"/>
      <c r="CS57" s="576"/>
      <c r="CT57" s="577"/>
      <c r="CU57" s="580">
        <v>5.6</v>
      </c>
      <c r="CV57" s="606"/>
      <c r="CW57" s="606"/>
      <c r="CX57" s="607"/>
      <c r="CY57" s="584">
        <v>8352274</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5920997</v>
      </c>
      <c r="CN58" s="576"/>
      <c r="CO58" s="576"/>
      <c r="CP58" s="576"/>
      <c r="CQ58" s="576"/>
      <c r="CR58" s="576"/>
      <c r="CS58" s="576"/>
      <c r="CT58" s="577"/>
      <c r="CU58" s="580">
        <v>0.8</v>
      </c>
      <c r="CV58" s="606"/>
      <c r="CW58" s="606"/>
      <c r="CX58" s="607"/>
      <c r="CY58" s="584">
        <v>83081</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774973766</v>
      </c>
      <c r="CN60" s="596"/>
      <c r="CO60" s="596"/>
      <c r="CP60" s="596"/>
      <c r="CQ60" s="596"/>
      <c r="CR60" s="596"/>
      <c r="CS60" s="596"/>
      <c r="CT60" s="597"/>
      <c r="CU60" s="601">
        <v>100</v>
      </c>
      <c r="CV60" s="660"/>
      <c r="CW60" s="660"/>
      <c r="CX60" s="661"/>
      <c r="CY60" s="611">
        <v>548921292</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2Xy9Q0N8o8rv8Assj+DK0Wi5DTi1VuNTlEZ29RVml07s+H0NL2a1NLCsWEoZNbNFopmiU9wC9YmOgFq7WmCBkQ==" saltValue="YoukaW9KeBVwKuHX4iLYi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884993.02399999998</v>
      </c>
      <c r="R7" s="702"/>
      <c r="S7" s="702"/>
      <c r="T7" s="702"/>
      <c r="U7" s="702"/>
      <c r="V7" s="702">
        <v>849177.49300000002</v>
      </c>
      <c r="W7" s="702"/>
      <c r="X7" s="702"/>
      <c r="Y7" s="702"/>
      <c r="Z7" s="702"/>
      <c r="AA7" s="702">
        <f>Q7- V7</f>
        <v>35815.530999999959</v>
      </c>
      <c r="AB7" s="702"/>
      <c r="AC7" s="702"/>
      <c r="AD7" s="702"/>
      <c r="AE7" s="703"/>
      <c r="AF7" s="704">
        <v>9876</v>
      </c>
      <c r="AG7" s="705"/>
      <c r="AH7" s="705"/>
      <c r="AI7" s="705"/>
      <c r="AJ7" s="706"/>
      <c r="AK7" s="707">
        <v>227.16162</v>
      </c>
      <c r="AL7" s="708"/>
      <c r="AM7" s="708"/>
      <c r="AN7" s="708"/>
      <c r="AO7" s="708"/>
      <c r="AP7" s="708">
        <v>1195262.547</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535</v>
      </c>
      <c r="BT7" s="696"/>
      <c r="BU7" s="696"/>
      <c r="BV7" s="696"/>
      <c r="BW7" s="696"/>
      <c r="BX7" s="696"/>
      <c r="BY7" s="696"/>
      <c r="BZ7" s="696"/>
      <c r="CA7" s="696"/>
      <c r="CB7" s="696"/>
      <c r="CC7" s="696"/>
      <c r="CD7" s="696"/>
      <c r="CE7" s="696"/>
      <c r="CF7" s="696"/>
      <c r="CG7" s="711"/>
      <c r="CH7" s="692">
        <v>-20.119</v>
      </c>
      <c r="CI7" s="693"/>
      <c r="CJ7" s="693"/>
      <c r="CK7" s="693"/>
      <c r="CL7" s="694"/>
      <c r="CM7" s="692">
        <v>363.92399999999998</v>
      </c>
      <c r="CN7" s="693"/>
      <c r="CO7" s="693"/>
      <c r="CP7" s="693"/>
      <c r="CQ7" s="694"/>
      <c r="CR7" s="692">
        <v>144</v>
      </c>
      <c r="CS7" s="693"/>
      <c r="CT7" s="693"/>
      <c r="CU7" s="693"/>
      <c r="CV7" s="694"/>
      <c r="CW7" s="692">
        <v>68.927999999999997</v>
      </c>
      <c r="CX7" s="693"/>
      <c r="CY7" s="693"/>
      <c r="CZ7" s="693"/>
      <c r="DA7" s="694"/>
      <c r="DB7" s="692">
        <v>0</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164453.79300000001</v>
      </c>
      <c r="R8" s="733"/>
      <c r="S8" s="733"/>
      <c r="T8" s="733"/>
      <c r="U8" s="733"/>
      <c r="V8" s="733">
        <v>164453.79300000001</v>
      </c>
      <c r="W8" s="733"/>
      <c r="X8" s="733"/>
      <c r="Y8" s="733"/>
      <c r="Z8" s="733"/>
      <c r="AA8" s="733">
        <f>Q8- V8</f>
        <v>0</v>
      </c>
      <c r="AB8" s="733"/>
      <c r="AC8" s="733"/>
      <c r="AD8" s="733"/>
      <c r="AE8" s="734"/>
      <c r="AF8" s="735" t="s">
        <v>118</v>
      </c>
      <c r="AG8" s="736"/>
      <c r="AH8" s="736"/>
      <c r="AI8" s="736"/>
      <c r="AJ8" s="737"/>
      <c r="AK8" s="718">
        <v>116492.84600600001</v>
      </c>
      <c r="AL8" s="719"/>
      <c r="AM8" s="719"/>
      <c r="AN8" s="719"/>
      <c r="AO8" s="719"/>
      <c r="AP8" s="719">
        <v>271585.81300000002</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c r="BS8" s="722" t="s">
        <v>536</v>
      </c>
      <c r="BT8" s="723"/>
      <c r="BU8" s="723"/>
      <c r="BV8" s="723"/>
      <c r="BW8" s="723"/>
      <c r="BX8" s="723"/>
      <c r="BY8" s="723"/>
      <c r="BZ8" s="723"/>
      <c r="CA8" s="723"/>
      <c r="CB8" s="723"/>
      <c r="CC8" s="723"/>
      <c r="CD8" s="723"/>
      <c r="CE8" s="723"/>
      <c r="CF8" s="723"/>
      <c r="CG8" s="724"/>
      <c r="CH8" s="725">
        <v>-10.632</v>
      </c>
      <c r="CI8" s="726"/>
      <c r="CJ8" s="726"/>
      <c r="CK8" s="726"/>
      <c r="CL8" s="727"/>
      <c r="CM8" s="725">
        <v>109.711</v>
      </c>
      <c r="CN8" s="726"/>
      <c r="CO8" s="726"/>
      <c r="CP8" s="726"/>
      <c r="CQ8" s="727"/>
      <c r="CR8" s="725">
        <v>89.216999999999999</v>
      </c>
      <c r="CS8" s="726"/>
      <c r="CT8" s="726"/>
      <c r="CU8" s="726"/>
      <c r="CV8" s="727"/>
      <c r="CW8" s="725">
        <v>0</v>
      </c>
      <c r="CX8" s="726"/>
      <c r="CY8" s="726"/>
      <c r="CZ8" s="726"/>
      <c r="DA8" s="727"/>
      <c r="DB8" s="725">
        <v>0</v>
      </c>
      <c r="DC8" s="726"/>
      <c r="DD8" s="726"/>
      <c r="DE8" s="726"/>
      <c r="DF8" s="727"/>
      <c r="DG8" s="725">
        <v>0</v>
      </c>
      <c r="DH8" s="726"/>
      <c r="DI8" s="726"/>
      <c r="DJ8" s="726"/>
      <c r="DK8" s="727"/>
      <c r="DL8" s="725">
        <v>0</v>
      </c>
      <c r="DM8" s="726"/>
      <c r="DN8" s="726"/>
      <c r="DO8" s="726"/>
      <c r="DP8" s="727"/>
      <c r="DQ8" s="725">
        <v>0</v>
      </c>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1186.7560000000001</v>
      </c>
      <c r="R9" s="733"/>
      <c r="S9" s="733"/>
      <c r="T9" s="733"/>
      <c r="U9" s="733"/>
      <c r="V9" s="733">
        <v>1186.7560000000001</v>
      </c>
      <c r="W9" s="733"/>
      <c r="X9" s="733"/>
      <c r="Y9" s="733"/>
      <c r="Z9" s="733"/>
      <c r="AA9" s="733">
        <f t="shared" ref="AA9:AA15" si="0">Q9- V9</f>
        <v>0</v>
      </c>
      <c r="AB9" s="733"/>
      <c r="AC9" s="733"/>
      <c r="AD9" s="733"/>
      <c r="AE9" s="734"/>
      <c r="AF9" s="735" t="s">
        <v>118</v>
      </c>
      <c r="AG9" s="736"/>
      <c r="AH9" s="736"/>
      <c r="AI9" s="736"/>
      <c r="AJ9" s="737"/>
      <c r="AK9" s="718">
        <v>0</v>
      </c>
      <c r="AL9" s="719"/>
      <c r="AM9" s="719"/>
      <c r="AN9" s="719"/>
      <c r="AO9" s="719"/>
      <c r="AP9" s="719">
        <v>3676.748</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537</v>
      </c>
      <c r="BT9" s="723"/>
      <c r="BU9" s="723"/>
      <c r="BV9" s="723"/>
      <c r="BW9" s="723"/>
      <c r="BX9" s="723"/>
      <c r="BY9" s="723"/>
      <c r="BZ9" s="723"/>
      <c r="CA9" s="723"/>
      <c r="CB9" s="723"/>
      <c r="CC9" s="723"/>
      <c r="CD9" s="723"/>
      <c r="CE9" s="723"/>
      <c r="CF9" s="723"/>
      <c r="CG9" s="724"/>
      <c r="CH9" s="725">
        <v>17.786000000000001</v>
      </c>
      <c r="CI9" s="726"/>
      <c r="CJ9" s="726"/>
      <c r="CK9" s="726"/>
      <c r="CL9" s="727"/>
      <c r="CM9" s="725">
        <v>1708.008</v>
      </c>
      <c r="CN9" s="726"/>
      <c r="CO9" s="726"/>
      <c r="CP9" s="726"/>
      <c r="CQ9" s="727"/>
      <c r="CR9" s="725">
        <v>78.254999999999995</v>
      </c>
      <c r="CS9" s="726"/>
      <c r="CT9" s="726"/>
      <c r="CU9" s="726"/>
      <c r="CV9" s="727"/>
      <c r="CW9" s="725">
        <v>19.439</v>
      </c>
      <c r="CX9" s="726"/>
      <c r="CY9" s="726"/>
      <c r="CZ9" s="726"/>
      <c r="DA9" s="727"/>
      <c r="DB9" s="725">
        <v>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704.71799999999996</v>
      </c>
      <c r="R10" s="733"/>
      <c r="S10" s="733"/>
      <c r="T10" s="733"/>
      <c r="U10" s="733"/>
      <c r="V10" s="733">
        <v>501.78100000000001</v>
      </c>
      <c r="W10" s="733"/>
      <c r="X10" s="733"/>
      <c r="Y10" s="733"/>
      <c r="Z10" s="733"/>
      <c r="AA10" s="733">
        <f t="shared" si="0"/>
        <v>202.93699999999995</v>
      </c>
      <c r="AB10" s="733"/>
      <c r="AC10" s="733"/>
      <c r="AD10" s="733"/>
      <c r="AE10" s="734"/>
      <c r="AF10" s="735" t="s">
        <v>118</v>
      </c>
      <c r="AG10" s="736"/>
      <c r="AH10" s="736"/>
      <c r="AI10" s="736"/>
      <c r="AJ10" s="737"/>
      <c r="AK10" s="718">
        <v>16.073005999999999</v>
      </c>
      <c r="AL10" s="719"/>
      <c r="AM10" s="719"/>
      <c r="AN10" s="719"/>
      <c r="AO10" s="719"/>
      <c r="AP10" s="719">
        <v>992.46400000000006</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538</v>
      </c>
      <c r="BT10" s="723"/>
      <c r="BU10" s="723"/>
      <c r="BV10" s="723"/>
      <c r="BW10" s="723"/>
      <c r="BX10" s="723"/>
      <c r="BY10" s="723"/>
      <c r="BZ10" s="723"/>
      <c r="CA10" s="723"/>
      <c r="CB10" s="723"/>
      <c r="CC10" s="723"/>
      <c r="CD10" s="723"/>
      <c r="CE10" s="723"/>
      <c r="CF10" s="723"/>
      <c r="CG10" s="724"/>
      <c r="CH10" s="725">
        <v>-1.1339999999999999</v>
      </c>
      <c r="CI10" s="726"/>
      <c r="CJ10" s="726"/>
      <c r="CK10" s="726"/>
      <c r="CL10" s="727"/>
      <c r="CM10" s="725">
        <v>36.468000000000004</v>
      </c>
      <c r="CN10" s="726"/>
      <c r="CO10" s="726"/>
      <c r="CP10" s="726"/>
      <c r="CQ10" s="727"/>
      <c r="CR10" s="725">
        <v>10</v>
      </c>
      <c r="CS10" s="726"/>
      <c r="CT10" s="726"/>
      <c r="CU10" s="726"/>
      <c r="CV10" s="727"/>
      <c r="CW10" s="725">
        <v>11.836</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2257.0619999999999</v>
      </c>
      <c r="R11" s="733"/>
      <c r="S11" s="733"/>
      <c r="T11" s="733"/>
      <c r="U11" s="733"/>
      <c r="V11" s="733">
        <v>2234.8209999999999</v>
      </c>
      <c r="W11" s="733"/>
      <c r="X11" s="733"/>
      <c r="Y11" s="733"/>
      <c r="Z11" s="733"/>
      <c r="AA11" s="733">
        <f t="shared" si="0"/>
        <v>22.240999999999985</v>
      </c>
      <c r="AB11" s="733"/>
      <c r="AC11" s="733"/>
      <c r="AD11" s="733"/>
      <c r="AE11" s="734"/>
      <c r="AF11" s="735">
        <v>1</v>
      </c>
      <c r="AG11" s="736"/>
      <c r="AH11" s="736"/>
      <c r="AI11" s="736"/>
      <c r="AJ11" s="737"/>
      <c r="AK11" s="718">
        <v>1287.7560000000001</v>
      </c>
      <c r="AL11" s="719"/>
      <c r="AM11" s="719"/>
      <c r="AN11" s="719"/>
      <c r="AO11" s="719"/>
      <c r="AP11" s="719">
        <v>4934.5600000000004</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539</v>
      </c>
      <c r="BT11" s="723"/>
      <c r="BU11" s="723"/>
      <c r="BV11" s="723"/>
      <c r="BW11" s="723"/>
      <c r="BX11" s="723"/>
      <c r="BY11" s="723"/>
      <c r="BZ11" s="723"/>
      <c r="CA11" s="723"/>
      <c r="CB11" s="723"/>
      <c r="CC11" s="723"/>
      <c r="CD11" s="723"/>
      <c r="CE11" s="723"/>
      <c r="CF11" s="723"/>
      <c r="CG11" s="724"/>
      <c r="CH11" s="725">
        <v>-1.0269999999999999</v>
      </c>
      <c r="CI11" s="726"/>
      <c r="CJ11" s="726"/>
      <c r="CK11" s="726"/>
      <c r="CL11" s="727"/>
      <c r="CM11" s="725">
        <v>155.44999999999999</v>
      </c>
      <c r="CN11" s="726"/>
      <c r="CO11" s="726"/>
      <c r="CP11" s="726"/>
      <c r="CQ11" s="727"/>
      <c r="CR11" s="725">
        <v>10</v>
      </c>
      <c r="CS11" s="726"/>
      <c r="CT11" s="726"/>
      <c r="CU11" s="726"/>
      <c r="CV11" s="727"/>
      <c r="CW11" s="725">
        <v>0</v>
      </c>
      <c r="CX11" s="726"/>
      <c r="CY11" s="726"/>
      <c r="CZ11" s="726"/>
      <c r="DA11" s="727"/>
      <c r="DB11" s="725">
        <v>0</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51.886000000000003</v>
      </c>
      <c r="R12" s="733"/>
      <c r="S12" s="733"/>
      <c r="T12" s="733"/>
      <c r="U12" s="733"/>
      <c r="V12" s="733">
        <v>14.832000000000001</v>
      </c>
      <c r="W12" s="733"/>
      <c r="X12" s="733"/>
      <c r="Y12" s="733"/>
      <c r="Z12" s="733"/>
      <c r="AA12" s="733">
        <f t="shared" si="0"/>
        <v>37.054000000000002</v>
      </c>
      <c r="AB12" s="733"/>
      <c r="AC12" s="733"/>
      <c r="AD12" s="733"/>
      <c r="AE12" s="734"/>
      <c r="AF12" s="735" t="s">
        <v>118</v>
      </c>
      <c r="AG12" s="736"/>
      <c r="AH12" s="736"/>
      <c r="AI12" s="736"/>
      <c r="AJ12" s="737"/>
      <c r="AK12" s="718">
        <v>6.8000000000000005E-2</v>
      </c>
      <c r="AL12" s="719"/>
      <c r="AM12" s="719"/>
      <c r="AN12" s="719"/>
      <c r="AO12" s="719"/>
      <c r="AP12" s="719">
        <v>14.198</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540</v>
      </c>
      <c r="BT12" s="723"/>
      <c r="BU12" s="723"/>
      <c r="BV12" s="723"/>
      <c r="BW12" s="723"/>
      <c r="BX12" s="723"/>
      <c r="BY12" s="723"/>
      <c r="BZ12" s="723"/>
      <c r="CA12" s="723"/>
      <c r="CB12" s="723"/>
      <c r="CC12" s="723"/>
      <c r="CD12" s="723"/>
      <c r="CE12" s="723"/>
      <c r="CF12" s="723"/>
      <c r="CG12" s="724"/>
      <c r="CH12" s="725">
        <v>-0.66800000000000004</v>
      </c>
      <c r="CI12" s="726"/>
      <c r="CJ12" s="726"/>
      <c r="CK12" s="726"/>
      <c r="CL12" s="727"/>
      <c r="CM12" s="725">
        <v>63.637</v>
      </c>
      <c r="CN12" s="726"/>
      <c r="CO12" s="726"/>
      <c r="CP12" s="726"/>
      <c r="CQ12" s="727"/>
      <c r="CR12" s="725">
        <v>11</v>
      </c>
      <c r="CS12" s="726"/>
      <c r="CT12" s="726"/>
      <c r="CU12" s="726"/>
      <c r="CV12" s="727"/>
      <c r="CW12" s="725">
        <v>0.4773</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535.80399999999997</v>
      </c>
      <c r="R13" s="733"/>
      <c r="S13" s="733"/>
      <c r="T13" s="733"/>
      <c r="U13" s="733"/>
      <c r="V13" s="733">
        <v>364.16199999999998</v>
      </c>
      <c r="W13" s="733"/>
      <c r="X13" s="733"/>
      <c r="Y13" s="733"/>
      <c r="Z13" s="733"/>
      <c r="AA13" s="733">
        <f>Q13- V13</f>
        <v>171.642</v>
      </c>
      <c r="AB13" s="733"/>
      <c r="AC13" s="733"/>
      <c r="AD13" s="733"/>
      <c r="AE13" s="734"/>
      <c r="AF13" s="735" t="s">
        <v>118</v>
      </c>
      <c r="AG13" s="736"/>
      <c r="AH13" s="736"/>
      <c r="AI13" s="736"/>
      <c r="AJ13" s="737"/>
      <c r="AK13" s="718">
        <v>6.6017999999999993E-2</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541</v>
      </c>
      <c r="BT13" s="723"/>
      <c r="BU13" s="723"/>
      <c r="BV13" s="723"/>
      <c r="BW13" s="723"/>
      <c r="BX13" s="723"/>
      <c r="BY13" s="723"/>
      <c r="BZ13" s="723"/>
      <c r="CA13" s="723"/>
      <c r="CB13" s="723"/>
      <c r="CC13" s="723"/>
      <c r="CD13" s="723"/>
      <c r="CE13" s="723"/>
      <c r="CF13" s="723"/>
      <c r="CG13" s="724"/>
      <c r="CH13" s="725">
        <v>-0.377</v>
      </c>
      <c r="CI13" s="726"/>
      <c r="CJ13" s="726"/>
      <c r="CK13" s="726"/>
      <c r="CL13" s="727"/>
      <c r="CM13" s="725">
        <v>20.85</v>
      </c>
      <c r="CN13" s="726"/>
      <c r="CO13" s="726"/>
      <c r="CP13" s="726"/>
      <c r="CQ13" s="727"/>
      <c r="CR13" s="725">
        <v>2</v>
      </c>
      <c r="CS13" s="726"/>
      <c r="CT13" s="726"/>
      <c r="CU13" s="726"/>
      <c r="CV13" s="727"/>
      <c r="CW13" s="725">
        <v>24.536999999999999</v>
      </c>
      <c r="CX13" s="726"/>
      <c r="CY13" s="726"/>
      <c r="CZ13" s="726"/>
      <c r="DA13" s="727"/>
      <c r="DB13" s="725">
        <v>0</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277.64100000000002</v>
      </c>
      <c r="R14" s="733"/>
      <c r="S14" s="733"/>
      <c r="T14" s="733"/>
      <c r="U14" s="733"/>
      <c r="V14" s="733">
        <v>50.848999999999997</v>
      </c>
      <c r="W14" s="733"/>
      <c r="X14" s="733"/>
      <c r="Y14" s="733"/>
      <c r="Z14" s="733"/>
      <c r="AA14" s="733">
        <f t="shared" si="0"/>
        <v>226.79200000000003</v>
      </c>
      <c r="AB14" s="733"/>
      <c r="AC14" s="733"/>
      <c r="AD14" s="733"/>
      <c r="AE14" s="734"/>
      <c r="AF14" s="735" t="s">
        <v>118</v>
      </c>
      <c r="AG14" s="736"/>
      <c r="AH14" s="736"/>
      <c r="AI14" s="736"/>
      <c r="AJ14" s="737"/>
      <c r="AK14" s="718">
        <v>0</v>
      </c>
      <c r="AL14" s="719"/>
      <c r="AM14" s="719"/>
      <c r="AN14" s="719"/>
      <c r="AO14" s="719"/>
      <c r="AP14" s="719">
        <v>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542</v>
      </c>
      <c r="BT14" s="723"/>
      <c r="BU14" s="723"/>
      <c r="BV14" s="723"/>
      <c r="BW14" s="723"/>
      <c r="BX14" s="723"/>
      <c r="BY14" s="723"/>
      <c r="BZ14" s="723"/>
      <c r="CA14" s="723"/>
      <c r="CB14" s="723"/>
      <c r="CC14" s="723"/>
      <c r="CD14" s="723"/>
      <c r="CE14" s="723"/>
      <c r="CF14" s="723"/>
      <c r="CG14" s="724"/>
      <c r="CH14" s="725">
        <v>-3.452</v>
      </c>
      <c r="CI14" s="726"/>
      <c r="CJ14" s="726"/>
      <c r="CK14" s="726"/>
      <c r="CL14" s="727"/>
      <c r="CM14" s="725">
        <v>48.094999999999999</v>
      </c>
      <c r="CN14" s="726"/>
      <c r="CO14" s="726"/>
      <c r="CP14" s="726"/>
      <c r="CQ14" s="727"/>
      <c r="CR14" s="725">
        <v>5</v>
      </c>
      <c r="CS14" s="726"/>
      <c r="CT14" s="726"/>
      <c r="CU14" s="726"/>
      <c r="CV14" s="727"/>
      <c r="CW14" s="725">
        <v>0</v>
      </c>
      <c r="CX14" s="726"/>
      <c r="CY14" s="726"/>
      <c r="CZ14" s="726"/>
      <c r="DA14" s="727"/>
      <c r="DB14" s="725">
        <v>0</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450.99900000000002</v>
      </c>
      <c r="R15" s="733"/>
      <c r="S15" s="733"/>
      <c r="T15" s="733"/>
      <c r="U15" s="733"/>
      <c r="V15" s="733">
        <v>350.96300000000002</v>
      </c>
      <c r="W15" s="733"/>
      <c r="X15" s="733"/>
      <c r="Y15" s="733"/>
      <c r="Z15" s="733"/>
      <c r="AA15" s="733">
        <f t="shared" si="0"/>
        <v>100.036</v>
      </c>
      <c r="AB15" s="733"/>
      <c r="AC15" s="733"/>
      <c r="AD15" s="733"/>
      <c r="AE15" s="734"/>
      <c r="AF15" s="735" t="s">
        <v>118</v>
      </c>
      <c r="AG15" s="736"/>
      <c r="AH15" s="736"/>
      <c r="AI15" s="736"/>
      <c r="AJ15" s="737"/>
      <c r="AK15" s="718">
        <v>11.005000000000001</v>
      </c>
      <c r="AL15" s="719"/>
      <c r="AM15" s="719"/>
      <c r="AN15" s="719"/>
      <c r="AO15" s="719"/>
      <c r="AP15" s="719">
        <v>3437.3270000000002</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543</v>
      </c>
      <c r="BT15" s="723"/>
      <c r="BU15" s="723"/>
      <c r="BV15" s="723"/>
      <c r="BW15" s="723"/>
      <c r="BX15" s="723"/>
      <c r="BY15" s="723"/>
      <c r="BZ15" s="723"/>
      <c r="CA15" s="723"/>
      <c r="CB15" s="723"/>
      <c r="CC15" s="723"/>
      <c r="CD15" s="723"/>
      <c r="CE15" s="723"/>
      <c r="CF15" s="723"/>
      <c r="CG15" s="724"/>
      <c r="CH15" s="725">
        <v>-28.125</v>
      </c>
      <c r="CI15" s="726"/>
      <c r="CJ15" s="726"/>
      <c r="CK15" s="726"/>
      <c r="CL15" s="727"/>
      <c r="CM15" s="725">
        <v>3524.9180000000001</v>
      </c>
      <c r="CN15" s="726"/>
      <c r="CO15" s="726"/>
      <c r="CP15" s="726"/>
      <c r="CQ15" s="727"/>
      <c r="CR15" s="725">
        <v>3770.32</v>
      </c>
      <c r="CS15" s="726"/>
      <c r="CT15" s="726"/>
      <c r="CU15" s="726"/>
      <c r="CV15" s="727"/>
      <c r="CW15" s="725">
        <v>963.99800000000005</v>
      </c>
      <c r="CX15" s="726"/>
      <c r="CY15" s="726"/>
      <c r="CZ15" s="726"/>
      <c r="DA15" s="727"/>
      <c r="DB15" s="725">
        <v>0</v>
      </c>
      <c r="DC15" s="726"/>
      <c r="DD15" s="726"/>
      <c r="DE15" s="726"/>
      <c r="DF15" s="727"/>
      <c r="DG15" s="725">
        <v>0</v>
      </c>
      <c r="DH15" s="726"/>
      <c r="DI15" s="726"/>
      <c r="DJ15" s="726"/>
      <c r="DK15" s="727"/>
      <c r="DL15" s="725">
        <v>0</v>
      </c>
      <c r="DM15" s="726"/>
      <c r="DN15" s="726"/>
      <c r="DO15" s="726"/>
      <c r="DP15" s="727"/>
      <c r="DQ15" s="725">
        <v>0</v>
      </c>
      <c r="DR15" s="726"/>
      <c r="DS15" s="726"/>
      <c r="DT15" s="726"/>
      <c r="DU15" s="727"/>
      <c r="DV15" s="722"/>
      <c r="DW15" s="723"/>
      <c r="DX15" s="723"/>
      <c r="DY15" s="723"/>
      <c r="DZ15" s="728"/>
      <c r="EA15" s="212"/>
    </row>
    <row r="16" spans="1:131" s="213" customFormat="1" ht="26.25" customHeight="1" x14ac:dyDescent="0.2">
      <c r="A16" s="216">
        <v>10</v>
      </c>
      <c r="B16" s="729"/>
      <c r="C16" s="730"/>
      <c r="D16" s="730"/>
      <c r="E16" s="730"/>
      <c r="F16" s="730"/>
      <c r="G16" s="730"/>
      <c r="H16" s="730"/>
      <c r="I16" s="730"/>
      <c r="J16" s="730"/>
      <c r="K16" s="730"/>
      <c r="L16" s="730"/>
      <c r="M16" s="730"/>
      <c r="N16" s="730"/>
      <c r="O16" s="730"/>
      <c r="P16" s="731"/>
      <c r="Q16" s="732"/>
      <c r="R16" s="733"/>
      <c r="S16" s="733"/>
      <c r="T16" s="733"/>
      <c r="U16" s="733"/>
      <c r="V16" s="733"/>
      <c r="W16" s="733"/>
      <c r="X16" s="733"/>
      <c r="Y16" s="733"/>
      <c r="Z16" s="733"/>
      <c r="AA16" s="733"/>
      <c r="AB16" s="733"/>
      <c r="AC16" s="733"/>
      <c r="AD16" s="733"/>
      <c r="AE16" s="734"/>
      <c r="AF16" s="735"/>
      <c r="AG16" s="736"/>
      <c r="AH16" s="736"/>
      <c r="AI16" s="736"/>
      <c r="AJ16" s="737"/>
      <c r="AK16" s="718"/>
      <c r="AL16" s="719"/>
      <c r="AM16" s="719"/>
      <c r="AN16" s="719"/>
      <c r="AO16" s="719"/>
      <c r="AP16" s="719"/>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544</v>
      </c>
      <c r="BT16" s="723"/>
      <c r="BU16" s="723"/>
      <c r="BV16" s="723"/>
      <c r="BW16" s="723"/>
      <c r="BX16" s="723"/>
      <c r="BY16" s="723"/>
      <c r="BZ16" s="723"/>
      <c r="CA16" s="723"/>
      <c r="CB16" s="723"/>
      <c r="CC16" s="723"/>
      <c r="CD16" s="723"/>
      <c r="CE16" s="723"/>
      <c r="CF16" s="723"/>
      <c r="CG16" s="724"/>
      <c r="CH16" s="725">
        <v>-1669.32</v>
      </c>
      <c r="CI16" s="726"/>
      <c r="CJ16" s="726"/>
      <c r="CK16" s="726"/>
      <c r="CL16" s="727"/>
      <c r="CM16" s="725">
        <v>6163.0649999999996</v>
      </c>
      <c r="CN16" s="726"/>
      <c r="CO16" s="726"/>
      <c r="CP16" s="726"/>
      <c r="CQ16" s="727"/>
      <c r="CR16" s="725">
        <v>1099.2729999999999</v>
      </c>
      <c r="CS16" s="726"/>
      <c r="CT16" s="726"/>
      <c r="CU16" s="726"/>
      <c r="CV16" s="727"/>
      <c r="CW16" s="725">
        <v>1468.8889999999999</v>
      </c>
      <c r="CX16" s="726"/>
      <c r="CY16" s="726"/>
      <c r="CZ16" s="726"/>
      <c r="DA16" s="727"/>
      <c r="DB16" s="725">
        <v>3676.748</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12"/>
    </row>
    <row r="17" spans="1:131" s="213" customFormat="1" ht="26.25" customHeight="1" x14ac:dyDescent="0.2">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545</v>
      </c>
      <c r="BT17" s="723"/>
      <c r="BU17" s="723"/>
      <c r="BV17" s="723"/>
      <c r="BW17" s="723"/>
      <c r="BX17" s="723"/>
      <c r="BY17" s="723"/>
      <c r="BZ17" s="723"/>
      <c r="CA17" s="723"/>
      <c r="CB17" s="723"/>
      <c r="CC17" s="723"/>
      <c r="CD17" s="723"/>
      <c r="CE17" s="723"/>
      <c r="CF17" s="723"/>
      <c r="CG17" s="724"/>
      <c r="CH17" s="725">
        <v>-4.9489999999999998</v>
      </c>
      <c r="CI17" s="726"/>
      <c r="CJ17" s="726"/>
      <c r="CK17" s="726"/>
      <c r="CL17" s="727"/>
      <c r="CM17" s="725">
        <v>779.18299999999999</v>
      </c>
      <c r="CN17" s="726"/>
      <c r="CO17" s="726"/>
      <c r="CP17" s="726"/>
      <c r="CQ17" s="727"/>
      <c r="CR17" s="725">
        <v>300</v>
      </c>
      <c r="CS17" s="726"/>
      <c r="CT17" s="726"/>
      <c r="CU17" s="726"/>
      <c r="CV17" s="727"/>
      <c r="CW17" s="725">
        <v>0</v>
      </c>
      <c r="CX17" s="726"/>
      <c r="CY17" s="726"/>
      <c r="CZ17" s="726"/>
      <c r="DA17" s="727"/>
      <c r="DB17" s="725">
        <v>0</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12"/>
    </row>
    <row r="18" spans="1:131" s="213" customFormat="1" ht="26.25" customHeight="1" x14ac:dyDescent="0.2">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546</v>
      </c>
      <c r="BT18" s="723"/>
      <c r="BU18" s="723"/>
      <c r="BV18" s="723"/>
      <c r="BW18" s="723"/>
      <c r="BX18" s="723"/>
      <c r="BY18" s="723"/>
      <c r="BZ18" s="723"/>
      <c r="CA18" s="723"/>
      <c r="CB18" s="723"/>
      <c r="CC18" s="723"/>
      <c r="CD18" s="723"/>
      <c r="CE18" s="723"/>
      <c r="CF18" s="723"/>
      <c r="CG18" s="724"/>
      <c r="CH18" s="725">
        <v>0.83799999999999997</v>
      </c>
      <c r="CI18" s="726"/>
      <c r="CJ18" s="726"/>
      <c r="CK18" s="726"/>
      <c r="CL18" s="727"/>
      <c r="CM18" s="725">
        <v>386.17899999999997</v>
      </c>
      <c r="CN18" s="726"/>
      <c r="CO18" s="726"/>
      <c r="CP18" s="726"/>
      <c r="CQ18" s="727"/>
      <c r="CR18" s="725">
        <v>175.495</v>
      </c>
      <c r="CS18" s="726"/>
      <c r="CT18" s="726"/>
      <c r="CU18" s="726"/>
      <c r="CV18" s="727"/>
      <c r="CW18" s="725">
        <v>0</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12"/>
    </row>
    <row r="19" spans="1:131" s="213" customFormat="1" ht="26.25" customHeight="1" x14ac:dyDescent="0.2">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547</v>
      </c>
      <c r="BT19" s="723"/>
      <c r="BU19" s="723"/>
      <c r="BV19" s="723"/>
      <c r="BW19" s="723"/>
      <c r="BX19" s="723"/>
      <c r="BY19" s="723"/>
      <c r="BZ19" s="723"/>
      <c r="CA19" s="723"/>
      <c r="CB19" s="723"/>
      <c r="CC19" s="723"/>
      <c r="CD19" s="723"/>
      <c r="CE19" s="723"/>
      <c r="CF19" s="723"/>
      <c r="CG19" s="724"/>
      <c r="CH19" s="725">
        <v>-9.3670000000000009</v>
      </c>
      <c r="CI19" s="726"/>
      <c r="CJ19" s="726"/>
      <c r="CK19" s="726"/>
      <c r="CL19" s="727"/>
      <c r="CM19" s="725">
        <v>634.76700000000005</v>
      </c>
      <c r="CN19" s="726"/>
      <c r="CO19" s="726"/>
      <c r="CP19" s="726"/>
      <c r="CQ19" s="727"/>
      <c r="CR19" s="725">
        <v>337.94900000000001</v>
      </c>
      <c r="CS19" s="726"/>
      <c r="CT19" s="726"/>
      <c r="CU19" s="726"/>
      <c r="CV19" s="727"/>
      <c r="CW19" s="725">
        <v>0</v>
      </c>
      <c r="CX19" s="726"/>
      <c r="CY19" s="726"/>
      <c r="CZ19" s="726"/>
      <c r="DA19" s="727"/>
      <c r="DB19" s="725">
        <v>0</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548</v>
      </c>
      <c r="BT20" s="723"/>
      <c r="BU20" s="723"/>
      <c r="BV20" s="723"/>
      <c r="BW20" s="723"/>
      <c r="BX20" s="723"/>
      <c r="BY20" s="723"/>
      <c r="BZ20" s="723"/>
      <c r="CA20" s="723"/>
      <c r="CB20" s="723"/>
      <c r="CC20" s="723"/>
      <c r="CD20" s="723"/>
      <c r="CE20" s="723"/>
      <c r="CF20" s="723"/>
      <c r="CG20" s="724"/>
      <c r="CH20" s="725">
        <v>-11.314</v>
      </c>
      <c r="CI20" s="726"/>
      <c r="CJ20" s="726"/>
      <c r="CK20" s="726"/>
      <c r="CL20" s="727"/>
      <c r="CM20" s="725">
        <v>2675.9110000000001</v>
      </c>
      <c r="CN20" s="726"/>
      <c r="CO20" s="726"/>
      <c r="CP20" s="726"/>
      <c r="CQ20" s="727"/>
      <c r="CR20" s="725">
        <v>2000</v>
      </c>
      <c r="CS20" s="726"/>
      <c r="CT20" s="726"/>
      <c r="CU20" s="726"/>
      <c r="CV20" s="727"/>
      <c r="CW20" s="725">
        <v>0</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549</v>
      </c>
      <c r="BT21" s="723"/>
      <c r="BU21" s="723"/>
      <c r="BV21" s="723"/>
      <c r="BW21" s="723"/>
      <c r="BX21" s="723"/>
      <c r="BY21" s="723"/>
      <c r="BZ21" s="723"/>
      <c r="CA21" s="723"/>
      <c r="CB21" s="723"/>
      <c r="CC21" s="723"/>
      <c r="CD21" s="723"/>
      <c r="CE21" s="723"/>
      <c r="CF21" s="723"/>
      <c r="CG21" s="724"/>
      <c r="CH21" s="725">
        <v>-3.9E-2</v>
      </c>
      <c r="CI21" s="726"/>
      <c r="CJ21" s="726"/>
      <c r="CK21" s="726"/>
      <c r="CL21" s="727"/>
      <c r="CM21" s="725">
        <v>71.432000000000002</v>
      </c>
      <c r="CN21" s="726"/>
      <c r="CO21" s="726"/>
      <c r="CP21" s="726"/>
      <c r="CQ21" s="727"/>
      <c r="CR21" s="725">
        <v>15</v>
      </c>
      <c r="CS21" s="726"/>
      <c r="CT21" s="726"/>
      <c r="CU21" s="726"/>
      <c r="CV21" s="727"/>
      <c r="CW21" s="725">
        <v>0</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363</v>
      </c>
      <c r="BA22" s="761"/>
      <c r="BB22" s="761"/>
      <c r="BC22" s="761"/>
      <c r="BD22" s="762"/>
      <c r="BE22" s="211"/>
      <c r="BF22" s="211"/>
      <c r="BG22" s="211"/>
      <c r="BH22" s="211"/>
      <c r="BI22" s="211"/>
      <c r="BJ22" s="211"/>
      <c r="BK22" s="211"/>
      <c r="BL22" s="211"/>
      <c r="BM22" s="211"/>
      <c r="BN22" s="211"/>
      <c r="BO22" s="211"/>
      <c r="BP22" s="211"/>
      <c r="BQ22" s="216">
        <v>16</v>
      </c>
      <c r="BR22" s="217"/>
      <c r="BS22" s="722" t="s">
        <v>550</v>
      </c>
      <c r="BT22" s="723"/>
      <c r="BU22" s="723"/>
      <c r="BV22" s="723"/>
      <c r="BW22" s="723"/>
      <c r="BX22" s="723"/>
      <c r="BY22" s="723"/>
      <c r="BZ22" s="723"/>
      <c r="CA22" s="723"/>
      <c r="CB22" s="723"/>
      <c r="CC22" s="723"/>
      <c r="CD22" s="723"/>
      <c r="CE22" s="723"/>
      <c r="CF22" s="723"/>
      <c r="CG22" s="724"/>
      <c r="CH22" s="725">
        <v>3.81</v>
      </c>
      <c r="CI22" s="726"/>
      <c r="CJ22" s="726"/>
      <c r="CK22" s="726"/>
      <c r="CL22" s="727"/>
      <c r="CM22" s="725">
        <v>124.86499999999999</v>
      </c>
      <c r="CN22" s="726"/>
      <c r="CO22" s="726"/>
      <c r="CP22" s="726"/>
      <c r="CQ22" s="727"/>
      <c r="CR22" s="725">
        <v>50</v>
      </c>
      <c r="CS22" s="726"/>
      <c r="CT22" s="726"/>
      <c r="CU22" s="726"/>
      <c r="CV22" s="727"/>
      <c r="CW22" s="725">
        <v>0</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12"/>
    </row>
    <row r="23" spans="1:131" s="213" customFormat="1" ht="26.25" customHeight="1" thickBot="1" x14ac:dyDescent="0.25">
      <c r="A23" s="218" t="s">
        <v>364</v>
      </c>
      <c r="B23" s="738" t="s">
        <v>365</v>
      </c>
      <c r="C23" s="739"/>
      <c r="D23" s="739"/>
      <c r="E23" s="739"/>
      <c r="F23" s="739"/>
      <c r="G23" s="739"/>
      <c r="H23" s="739"/>
      <c r="I23" s="739"/>
      <c r="J23" s="739"/>
      <c r="K23" s="739"/>
      <c r="L23" s="739"/>
      <c r="M23" s="739"/>
      <c r="N23" s="739"/>
      <c r="O23" s="739"/>
      <c r="P23" s="740"/>
      <c r="Q23" s="741">
        <v>811549.99899999995</v>
      </c>
      <c r="R23" s="742"/>
      <c r="S23" s="742"/>
      <c r="T23" s="742"/>
      <c r="U23" s="742"/>
      <c r="V23" s="742">
        <v>774973.76599999995</v>
      </c>
      <c r="W23" s="742"/>
      <c r="X23" s="742"/>
      <c r="Y23" s="742"/>
      <c r="Z23" s="742"/>
      <c r="AA23" s="742">
        <v>36576</v>
      </c>
      <c r="AB23" s="742"/>
      <c r="AC23" s="742"/>
      <c r="AD23" s="742"/>
      <c r="AE23" s="743"/>
      <c r="AF23" s="744">
        <v>9877</v>
      </c>
      <c r="AG23" s="742"/>
      <c r="AH23" s="742"/>
      <c r="AI23" s="742"/>
      <c r="AJ23" s="745"/>
      <c r="AK23" s="746"/>
      <c r="AL23" s="747"/>
      <c r="AM23" s="747"/>
      <c r="AN23" s="747"/>
      <c r="AO23" s="747"/>
      <c r="AP23" s="742">
        <f>SUM(AP7:AT15)</f>
        <v>1479903.6570000001</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551</v>
      </c>
      <c r="BT23" s="723"/>
      <c r="BU23" s="723"/>
      <c r="BV23" s="723"/>
      <c r="BW23" s="723"/>
      <c r="BX23" s="723"/>
      <c r="BY23" s="723"/>
      <c r="BZ23" s="723"/>
      <c r="CA23" s="723"/>
      <c r="CB23" s="723"/>
      <c r="CC23" s="723"/>
      <c r="CD23" s="723"/>
      <c r="CE23" s="723"/>
      <c r="CF23" s="723"/>
      <c r="CG23" s="724"/>
      <c r="CH23" s="725">
        <v>0.2</v>
      </c>
      <c r="CI23" s="726"/>
      <c r="CJ23" s="726"/>
      <c r="CK23" s="726"/>
      <c r="CL23" s="727"/>
      <c r="CM23" s="725">
        <v>337.82299999999998</v>
      </c>
      <c r="CN23" s="726"/>
      <c r="CO23" s="726"/>
      <c r="CP23" s="726"/>
      <c r="CQ23" s="727"/>
      <c r="CR23" s="725">
        <v>121.343</v>
      </c>
      <c r="CS23" s="726"/>
      <c r="CT23" s="726"/>
      <c r="CU23" s="726"/>
      <c r="CV23" s="727"/>
      <c r="CW23" s="725">
        <v>0</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12"/>
    </row>
    <row r="24" spans="1:131" s="213" customFormat="1" ht="26.25" customHeight="1" x14ac:dyDescent="0.2">
      <c r="A24" s="763" t="s">
        <v>366</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552</v>
      </c>
      <c r="BT24" s="723"/>
      <c r="BU24" s="723"/>
      <c r="BV24" s="723"/>
      <c r="BW24" s="723"/>
      <c r="BX24" s="723"/>
      <c r="BY24" s="723"/>
      <c r="BZ24" s="723"/>
      <c r="CA24" s="723"/>
      <c r="CB24" s="723"/>
      <c r="CC24" s="723"/>
      <c r="CD24" s="723"/>
      <c r="CE24" s="723"/>
      <c r="CF24" s="723"/>
      <c r="CG24" s="724"/>
      <c r="CH24" s="725">
        <v>-4.0000000000000001E-3</v>
      </c>
      <c r="CI24" s="726"/>
      <c r="CJ24" s="726"/>
      <c r="CK24" s="726"/>
      <c r="CL24" s="727"/>
      <c r="CM24" s="725">
        <v>1238.4839999999999</v>
      </c>
      <c r="CN24" s="726"/>
      <c r="CO24" s="726"/>
      <c r="CP24" s="726"/>
      <c r="CQ24" s="727"/>
      <c r="CR24" s="725">
        <v>1.5</v>
      </c>
      <c r="CS24" s="726"/>
      <c r="CT24" s="726"/>
      <c r="CU24" s="726"/>
      <c r="CV24" s="727"/>
      <c r="CW24" s="725">
        <v>0</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12"/>
    </row>
    <row r="25" spans="1:131" ht="26.25" customHeight="1" thickBot="1" x14ac:dyDescent="0.25">
      <c r="A25" s="674" t="s">
        <v>367</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553</v>
      </c>
      <c r="BT25" s="723"/>
      <c r="BU25" s="723"/>
      <c r="BV25" s="723"/>
      <c r="BW25" s="723"/>
      <c r="BX25" s="723"/>
      <c r="BY25" s="723"/>
      <c r="BZ25" s="723"/>
      <c r="CA25" s="723"/>
      <c r="CB25" s="723"/>
      <c r="CC25" s="723"/>
      <c r="CD25" s="723"/>
      <c r="CE25" s="723"/>
      <c r="CF25" s="723"/>
      <c r="CG25" s="724"/>
      <c r="CH25" s="725">
        <v>-34.088999999999999</v>
      </c>
      <c r="CI25" s="726"/>
      <c r="CJ25" s="726"/>
      <c r="CK25" s="726"/>
      <c r="CL25" s="727"/>
      <c r="CM25" s="725">
        <v>449.66500000000002</v>
      </c>
      <c r="CN25" s="726"/>
      <c r="CO25" s="726"/>
      <c r="CP25" s="726"/>
      <c r="CQ25" s="727"/>
      <c r="CR25" s="725">
        <v>32.396000000000001</v>
      </c>
      <c r="CS25" s="726"/>
      <c r="CT25" s="726"/>
      <c r="CU25" s="726"/>
      <c r="CV25" s="727"/>
      <c r="CW25" s="725">
        <v>51.27</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368</v>
      </c>
      <c r="R26" s="683"/>
      <c r="S26" s="683"/>
      <c r="T26" s="683"/>
      <c r="U26" s="684"/>
      <c r="V26" s="682" t="s">
        <v>369</v>
      </c>
      <c r="W26" s="683"/>
      <c r="X26" s="683"/>
      <c r="Y26" s="683"/>
      <c r="Z26" s="684"/>
      <c r="AA26" s="682" t="s">
        <v>370</v>
      </c>
      <c r="AB26" s="683"/>
      <c r="AC26" s="683"/>
      <c r="AD26" s="683"/>
      <c r="AE26" s="683"/>
      <c r="AF26" s="769" t="s">
        <v>371</v>
      </c>
      <c r="AG26" s="770"/>
      <c r="AH26" s="770"/>
      <c r="AI26" s="770"/>
      <c r="AJ26" s="771"/>
      <c r="AK26" s="683" t="s">
        <v>372</v>
      </c>
      <c r="AL26" s="683"/>
      <c r="AM26" s="683"/>
      <c r="AN26" s="683"/>
      <c r="AO26" s="684"/>
      <c r="AP26" s="682" t="s">
        <v>373</v>
      </c>
      <c r="AQ26" s="683"/>
      <c r="AR26" s="683"/>
      <c r="AS26" s="683"/>
      <c r="AT26" s="684"/>
      <c r="AU26" s="682" t="s">
        <v>374</v>
      </c>
      <c r="AV26" s="683"/>
      <c r="AW26" s="683"/>
      <c r="AX26" s="683"/>
      <c r="AY26" s="684"/>
      <c r="AZ26" s="682" t="s">
        <v>375</v>
      </c>
      <c r="BA26" s="683"/>
      <c r="BB26" s="683"/>
      <c r="BC26" s="683"/>
      <c r="BD26" s="684"/>
      <c r="BE26" s="682" t="s">
        <v>344</v>
      </c>
      <c r="BF26" s="683"/>
      <c r="BG26" s="683"/>
      <c r="BH26" s="683"/>
      <c r="BI26" s="689"/>
      <c r="BJ26" s="210"/>
      <c r="BK26" s="210"/>
      <c r="BL26" s="210"/>
      <c r="BM26" s="210"/>
      <c r="BN26" s="210"/>
      <c r="BO26" s="219"/>
      <c r="BP26" s="219"/>
      <c r="BQ26" s="216">
        <v>20</v>
      </c>
      <c r="BR26" s="217"/>
      <c r="BS26" s="722" t="s">
        <v>554</v>
      </c>
      <c r="BT26" s="723"/>
      <c r="BU26" s="723"/>
      <c r="BV26" s="723"/>
      <c r="BW26" s="723"/>
      <c r="BX26" s="723"/>
      <c r="BY26" s="723"/>
      <c r="BZ26" s="723"/>
      <c r="CA26" s="723"/>
      <c r="CB26" s="723"/>
      <c r="CC26" s="723"/>
      <c r="CD26" s="723"/>
      <c r="CE26" s="723"/>
      <c r="CF26" s="723"/>
      <c r="CG26" s="724"/>
      <c r="CH26" s="725">
        <v>27.407</v>
      </c>
      <c r="CI26" s="726"/>
      <c r="CJ26" s="726"/>
      <c r="CK26" s="726"/>
      <c r="CL26" s="727"/>
      <c r="CM26" s="725">
        <v>45.039000000000001</v>
      </c>
      <c r="CN26" s="726"/>
      <c r="CO26" s="726"/>
      <c r="CP26" s="726"/>
      <c r="CQ26" s="727"/>
      <c r="CR26" s="725">
        <v>25</v>
      </c>
      <c r="CS26" s="726"/>
      <c r="CT26" s="726"/>
      <c r="CU26" s="726"/>
      <c r="CV26" s="727"/>
      <c r="CW26" s="725">
        <v>39.520000000000003</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555</v>
      </c>
      <c r="BT27" s="723"/>
      <c r="BU27" s="723"/>
      <c r="BV27" s="723"/>
      <c r="BW27" s="723"/>
      <c r="BX27" s="723"/>
      <c r="BY27" s="723"/>
      <c r="BZ27" s="723"/>
      <c r="CA27" s="723"/>
      <c r="CB27" s="723"/>
      <c r="CC27" s="723"/>
      <c r="CD27" s="723"/>
      <c r="CE27" s="723"/>
      <c r="CF27" s="723"/>
      <c r="CG27" s="724"/>
      <c r="CH27" s="725">
        <v>0.82699999999999996</v>
      </c>
      <c r="CI27" s="726"/>
      <c r="CJ27" s="726"/>
      <c r="CK27" s="726"/>
      <c r="CL27" s="727"/>
      <c r="CM27" s="725">
        <v>440.92399999999998</v>
      </c>
      <c r="CN27" s="726"/>
      <c r="CO27" s="726"/>
      <c r="CP27" s="726"/>
      <c r="CQ27" s="727"/>
      <c r="CR27" s="725">
        <v>78.3</v>
      </c>
      <c r="CS27" s="726"/>
      <c r="CT27" s="726"/>
      <c r="CU27" s="726"/>
      <c r="CV27" s="727"/>
      <c r="CW27" s="725">
        <v>102.947</v>
      </c>
      <c r="CX27" s="726"/>
      <c r="CY27" s="726"/>
      <c r="CZ27" s="726"/>
      <c r="DA27" s="727"/>
      <c r="DB27" s="725">
        <v>0</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08"/>
    </row>
    <row r="28" spans="1:131" ht="26.25" customHeight="1" thickTop="1" x14ac:dyDescent="0.2">
      <c r="A28" s="220">
        <v>1</v>
      </c>
      <c r="B28" s="698" t="s">
        <v>376</v>
      </c>
      <c r="C28" s="699"/>
      <c r="D28" s="699"/>
      <c r="E28" s="699"/>
      <c r="F28" s="699"/>
      <c r="G28" s="699"/>
      <c r="H28" s="699"/>
      <c r="I28" s="699"/>
      <c r="J28" s="699"/>
      <c r="K28" s="699"/>
      <c r="L28" s="699"/>
      <c r="M28" s="699"/>
      <c r="N28" s="699"/>
      <c r="O28" s="699"/>
      <c r="P28" s="700"/>
      <c r="Q28" s="779">
        <v>154850.81299999999</v>
      </c>
      <c r="R28" s="780"/>
      <c r="S28" s="780"/>
      <c r="T28" s="780"/>
      <c r="U28" s="780"/>
      <c r="V28" s="780">
        <v>152166.09299999999</v>
      </c>
      <c r="W28" s="780"/>
      <c r="X28" s="780"/>
      <c r="Y28" s="780"/>
      <c r="Z28" s="780"/>
      <c r="AA28" s="780">
        <f>Q28-V28</f>
        <v>2684.7200000000012</v>
      </c>
      <c r="AB28" s="780"/>
      <c r="AC28" s="780"/>
      <c r="AD28" s="780"/>
      <c r="AE28" s="781"/>
      <c r="AF28" s="782">
        <v>2685</v>
      </c>
      <c r="AG28" s="780"/>
      <c r="AH28" s="780"/>
      <c r="AI28" s="780"/>
      <c r="AJ28" s="783"/>
      <c r="AK28" s="784">
        <v>9002.2630000000008</v>
      </c>
      <c r="AL28" s="785"/>
      <c r="AM28" s="785"/>
      <c r="AN28" s="785"/>
      <c r="AO28" s="785"/>
      <c r="AP28" s="785" t="s">
        <v>566</v>
      </c>
      <c r="AQ28" s="785"/>
      <c r="AR28" s="785"/>
      <c r="AS28" s="785"/>
      <c r="AT28" s="785"/>
      <c r="AU28" s="785" t="s">
        <v>566</v>
      </c>
      <c r="AV28" s="785"/>
      <c r="AW28" s="785"/>
      <c r="AX28" s="785"/>
      <c r="AY28" s="785"/>
      <c r="AZ28" s="786" t="s">
        <v>566</v>
      </c>
      <c r="BA28" s="786"/>
      <c r="BB28" s="786"/>
      <c r="BC28" s="786"/>
      <c r="BD28" s="786"/>
      <c r="BE28" s="777"/>
      <c r="BF28" s="777"/>
      <c r="BG28" s="777"/>
      <c r="BH28" s="777"/>
      <c r="BI28" s="778"/>
      <c r="BJ28" s="210"/>
      <c r="BK28" s="210"/>
      <c r="BL28" s="210"/>
      <c r="BM28" s="210"/>
      <c r="BN28" s="210"/>
      <c r="BO28" s="219"/>
      <c r="BP28" s="219"/>
      <c r="BQ28" s="216">
        <v>22</v>
      </c>
      <c r="BR28" s="217"/>
      <c r="BS28" s="722" t="s">
        <v>556</v>
      </c>
      <c r="BT28" s="723"/>
      <c r="BU28" s="723"/>
      <c r="BV28" s="723"/>
      <c r="BW28" s="723"/>
      <c r="BX28" s="723"/>
      <c r="BY28" s="723"/>
      <c r="BZ28" s="723"/>
      <c r="CA28" s="723"/>
      <c r="CB28" s="723"/>
      <c r="CC28" s="723"/>
      <c r="CD28" s="723"/>
      <c r="CE28" s="723"/>
      <c r="CF28" s="723"/>
      <c r="CG28" s="724"/>
      <c r="CH28" s="725">
        <v>-1.256</v>
      </c>
      <c r="CI28" s="726"/>
      <c r="CJ28" s="726"/>
      <c r="CK28" s="726"/>
      <c r="CL28" s="727"/>
      <c r="CM28" s="725">
        <v>313.24700000000001</v>
      </c>
      <c r="CN28" s="726"/>
      <c r="CO28" s="726"/>
      <c r="CP28" s="726"/>
      <c r="CQ28" s="727"/>
      <c r="CR28" s="725">
        <v>118.75</v>
      </c>
      <c r="CS28" s="726"/>
      <c r="CT28" s="726"/>
      <c r="CU28" s="726"/>
      <c r="CV28" s="727"/>
      <c r="CW28" s="725">
        <v>99.02</v>
      </c>
      <c r="CX28" s="726"/>
      <c r="CY28" s="726"/>
      <c r="CZ28" s="726"/>
      <c r="DA28" s="727"/>
      <c r="DB28" s="725">
        <v>0</v>
      </c>
      <c r="DC28" s="726"/>
      <c r="DD28" s="726"/>
      <c r="DE28" s="726"/>
      <c r="DF28" s="727"/>
      <c r="DG28" s="725">
        <v>0</v>
      </c>
      <c r="DH28" s="726"/>
      <c r="DI28" s="726"/>
      <c r="DJ28" s="726"/>
      <c r="DK28" s="727"/>
      <c r="DL28" s="725">
        <v>2.9649999999999999</v>
      </c>
      <c r="DM28" s="726"/>
      <c r="DN28" s="726"/>
      <c r="DO28" s="726"/>
      <c r="DP28" s="727"/>
      <c r="DQ28" s="725">
        <v>0</v>
      </c>
      <c r="DR28" s="726"/>
      <c r="DS28" s="726"/>
      <c r="DT28" s="726"/>
      <c r="DU28" s="727"/>
      <c r="DV28" s="722"/>
      <c r="DW28" s="723"/>
      <c r="DX28" s="723"/>
      <c r="DY28" s="723"/>
      <c r="DZ28" s="728"/>
      <c r="EA28" s="208"/>
    </row>
    <row r="29" spans="1:131" ht="26.25" customHeight="1" x14ac:dyDescent="0.2">
      <c r="A29" s="220">
        <v>2</v>
      </c>
      <c r="B29" s="729" t="s">
        <v>377</v>
      </c>
      <c r="C29" s="730"/>
      <c r="D29" s="730"/>
      <c r="E29" s="730"/>
      <c r="F29" s="730"/>
      <c r="G29" s="730"/>
      <c r="H29" s="730"/>
      <c r="I29" s="730"/>
      <c r="J29" s="730"/>
      <c r="K29" s="730"/>
      <c r="L29" s="730"/>
      <c r="M29" s="730"/>
      <c r="N29" s="730"/>
      <c r="O29" s="730"/>
      <c r="P29" s="731"/>
      <c r="Q29" s="732">
        <v>9074</v>
      </c>
      <c r="R29" s="733"/>
      <c r="S29" s="733"/>
      <c r="T29" s="733"/>
      <c r="U29" s="733"/>
      <c r="V29" s="733">
        <v>9283</v>
      </c>
      <c r="W29" s="733"/>
      <c r="X29" s="733"/>
      <c r="Y29" s="733"/>
      <c r="Z29" s="733"/>
      <c r="AA29" s="733">
        <v>-209</v>
      </c>
      <c r="AB29" s="733"/>
      <c r="AC29" s="733"/>
      <c r="AD29" s="733"/>
      <c r="AE29" s="734"/>
      <c r="AF29" s="775">
        <v>7892</v>
      </c>
      <c r="AG29" s="733"/>
      <c r="AH29" s="733"/>
      <c r="AI29" s="733"/>
      <c r="AJ29" s="776"/>
      <c r="AK29" s="791">
        <v>213</v>
      </c>
      <c r="AL29" s="787"/>
      <c r="AM29" s="787"/>
      <c r="AN29" s="787"/>
      <c r="AO29" s="787"/>
      <c r="AP29" s="787">
        <v>7186</v>
      </c>
      <c r="AQ29" s="787"/>
      <c r="AR29" s="787"/>
      <c r="AS29" s="787"/>
      <c r="AT29" s="787"/>
      <c r="AU29" s="787">
        <v>36</v>
      </c>
      <c r="AV29" s="787"/>
      <c r="AW29" s="787"/>
      <c r="AX29" s="787"/>
      <c r="AY29" s="787"/>
      <c r="AZ29" s="788" t="s">
        <v>566</v>
      </c>
      <c r="BA29" s="788"/>
      <c r="BB29" s="788"/>
      <c r="BC29" s="788"/>
      <c r="BD29" s="788"/>
      <c r="BE29" s="789" t="s">
        <v>378</v>
      </c>
      <c r="BF29" s="789"/>
      <c r="BG29" s="789"/>
      <c r="BH29" s="789"/>
      <c r="BI29" s="790"/>
      <c r="BJ29" s="210"/>
      <c r="BK29" s="210"/>
      <c r="BL29" s="210"/>
      <c r="BM29" s="210"/>
      <c r="BN29" s="210"/>
      <c r="BO29" s="219"/>
      <c r="BP29" s="219"/>
      <c r="BQ29" s="216">
        <v>23</v>
      </c>
      <c r="BR29" s="217"/>
      <c r="BS29" s="722" t="s">
        <v>557</v>
      </c>
      <c r="BT29" s="723"/>
      <c r="BU29" s="723"/>
      <c r="BV29" s="723"/>
      <c r="BW29" s="723"/>
      <c r="BX29" s="723"/>
      <c r="BY29" s="723"/>
      <c r="BZ29" s="723"/>
      <c r="CA29" s="723"/>
      <c r="CB29" s="723"/>
      <c r="CC29" s="723"/>
      <c r="CD29" s="723"/>
      <c r="CE29" s="723"/>
      <c r="CF29" s="723"/>
      <c r="CG29" s="724"/>
      <c r="CH29" s="725">
        <v>-28.715</v>
      </c>
      <c r="CI29" s="726"/>
      <c r="CJ29" s="726"/>
      <c r="CK29" s="726"/>
      <c r="CL29" s="727"/>
      <c r="CM29" s="725">
        <v>153.834</v>
      </c>
      <c r="CN29" s="726"/>
      <c r="CO29" s="726"/>
      <c r="CP29" s="726"/>
      <c r="CQ29" s="727"/>
      <c r="CR29" s="725">
        <v>119</v>
      </c>
      <c r="CS29" s="726"/>
      <c r="CT29" s="726"/>
      <c r="CU29" s="726"/>
      <c r="CV29" s="727"/>
      <c r="CW29" s="725">
        <v>4.2910000000000004</v>
      </c>
      <c r="CX29" s="726"/>
      <c r="CY29" s="726"/>
      <c r="CZ29" s="726"/>
      <c r="DA29" s="727"/>
      <c r="DB29" s="725">
        <v>0</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08"/>
    </row>
    <row r="30" spans="1:131" ht="26.25" customHeight="1" x14ac:dyDescent="0.2">
      <c r="A30" s="220">
        <v>3</v>
      </c>
      <c r="B30" s="729" t="s">
        <v>379</v>
      </c>
      <c r="C30" s="730"/>
      <c r="D30" s="730"/>
      <c r="E30" s="730"/>
      <c r="F30" s="730"/>
      <c r="G30" s="730"/>
      <c r="H30" s="730"/>
      <c r="I30" s="730"/>
      <c r="J30" s="730"/>
      <c r="K30" s="730"/>
      <c r="L30" s="730"/>
      <c r="M30" s="730"/>
      <c r="N30" s="730"/>
      <c r="O30" s="730"/>
      <c r="P30" s="731"/>
      <c r="Q30" s="732">
        <v>5870</v>
      </c>
      <c r="R30" s="733"/>
      <c r="S30" s="733"/>
      <c r="T30" s="733"/>
      <c r="U30" s="733"/>
      <c r="V30" s="733">
        <v>6043</v>
      </c>
      <c r="W30" s="733"/>
      <c r="X30" s="733"/>
      <c r="Y30" s="733"/>
      <c r="Z30" s="733"/>
      <c r="AA30" s="733">
        <v>-173</v>
      </c>
      <c r="AB30" s="733"/>
      <c r="AC30" s="733"/>
      <c r="AD30" s="733"/>
      <c r="AE30" s="734"/>
      <c r="AF30" s="775">
        <v>6544</v>
      </c>
      <c r="AG30" s="733"/>
      <c r="AH30" s="733"/>
      <c r="AI30" s="733"/>
      <c r="AJ30" s="776"/>
      <c r="AK30" s="791">
        <v>299</v>
      </c>
      <c r="AL30" s="787"/>
      <c r="AM30" s="787"/>
      <c r="AN30" s="787"/>
      <c r="AO30" s="787"/>
      <c r="AP30" s="787">
        <v>21189</v>
      </c>
      <c r="AQ30" s="787"/>
      <c r="AR30" s="787"/>
      <c r="AS30" s="787"/>
      <c r="AT30" s="787"/>
      <c r="AU30" s="787">
        <v>0</v>
      </c>
      <c r="AV30" s="787"/>
      <c r="AW30" s="787"/>
      <c r="AX30" s="787"/>
      <c r="AY30" s="787"/>
      <c r="AZ30" s="788" t="s">
        <v>566</v>
      </c>
      <c r="BA30" s="788"/>
      <c r="BB30" s="788"/>
      <c r="BC30" s="788"/>
      <c r="BD30" s="788"/>
      <c r="BE30" s="789" t="s">
        <v>378</v>
      </c>
      <c r="BF30" s="789"/>
      <c r="BG30" s="789"/>
      <c r="BH30" s="789"/>
      <c r="BI30" s="790"/>
      <c r="BJ30" s="210"/>
      <c r="BK30" s="210"/>
      <c r="BL30" s="210"/>
      <c r="BM30" s="210"/>
      <c r="BN30" s="210"/>
      <c r="BO30" s="219"/>
      <c r="BP30" s="219"/>
      <c r="BQ30" s="216">
        <v>24</v>
      </c>
      <c r="BR30" s="217"/>
      <c r="BS30" s="722" t="s">
        <v>558</v>
      </c>
      <c r="BT30" s="723"/>
      <c r="BU30" s="723"/>
      <c r="BV30" s="723"/>
      <c r="BW30" s="723"/>
      <c r="BX30" s="723"/>
      <c r="BY30" s="723"/>
      <c r="BZ30" s="723"/>
      <c r="CA30" s="723"/>
      <c r="CB30" s="723"/>
      <c r="CC30" s="723"/>
      <c r="CD30" s="723"/>
      <c r="CE30" s="723"/>
      <c r="CF30" s="723"/>
      <c r="CG30" s="724"/>
      <c r="CH30" s="725">
        <v>-85.114000000000004</v>
      </c>
      <c r="CI30" s="726"/>
      <c r="CJ30" s="726"/>
      <c r="CK30" s="726"/>
      <c r="CL30" s="727"/>
      <c r="CM30" s="725">
        <v>4322.7730000000001</v>
      </c>
      <c r="CN30" s="726"/>
      <c r="CO30" s="726"/>
      <c r="CP30" s="726"/>
      <c r="CQ30" s="727"/>
      <c r="CR30" s="725">
        <v>1490</v>
      </c>
      <c r="CS30" s="726"/>
      <c r="CT30" s="726"/>
      <c r="CU30" s="726"/>
      <c r="CV30" s="727"/>
      <c r="CW30" s="725">
        <v>0</v>
      </c>
      <c r="CX30" s="726"/>
      <c r="CY30" s="726"/>
      <c r="CZ30" s="726"/>
      <c r="DA30" s="727"/>
      <c r="DB30" s="725">
        <v>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08"/>
    </row>
    <row r="31" spans="1:131" ht="26.25" customHeight="1" x14ac:dyDescent="0.2">
      <c r="A31" s="220">
        <v>4</v>
      </c>
      <c r="B31" s="729" t="s">
        <v>380</v>
      </c>
      <c r="C31" s="730"/>
      <c r="D31" s="730"/>
      <c r="E31" s="730"/>
      <c r="F31" s="730"/>
      <c r="G31" s="730"/>
      <c r="H31" s="730"/>
      <c r="I31" s="730"/>
      <c r="J31" s="730"/>
      <c r="K31" s="730"/>
      <c r="L31" s="730"/>
      <c r="M31" s="730"/>
      <c r="N31" s="730"/>
      <c r="O31" s="730"/>
      <c r="P31" s="731"/>
      <c r="Q31" s="732">
        <v>5333</v>
      </c>
      <c r="R31" s="733"/>
      <c r="S31" s="733"/>
      <c r="T31" s="733"/>
      <c r="U31" s="733"/>
      <c r="V31" s="733">
        <v>5856</v>
      </c>
      <c r="W31" s="733"/>
      <c r="X31" s="733"/>
      <c r="Y31" s="733"/>
      <c r="Z31" s="733"/>
      <c r="AA31" s="733">
        <v>-523</v>
      </c>
      <c r="AB31" s="733"/>
      <c r="AC31" s="733"/>
      <c r="AD31" s="733"/>
      <c r="AE31" s="734"/>
      <c r="AF31" s="775">
        <v>1265</v>
      </c>
      <c r="AG31" s="733"/>
      <c r="AH31" s="733"/>
      <c r="AI31" s="733"/>
      <c r="AJ31" s="776"/>
      <c r="AK31" s="791">
        <v>2809</v>
      </c>
      <c r="AL31" s="787"/>
      <c r="AM31" s="787"/>
      <c r="AN31" s="787"/>
      <c r="AO31" s="787"/>
      <c r="AP31" s="787">
        <v>5235</v>
      </c>
      <c r="AQ31" s="787"/>
      <c r="AR31" s="787"/>
      <c r="AS31" s="787"/>
      <c r="AT31" s="787"/>
      <c r="AU31" s="787">
        <v>3486</v>
      </c>
      <c r="AV31" s="787"/>
      <c r="AW31" s="787"/>
      <c r="AX31" s="787"/>
      <c r="AY31" s="787"/>
      <c r="AZ31" s="788" t="s">
        <v>566</v>
      </c>
      <c r="BA31" s="788"/>
      <c r="BB31" s="788"/>
      <c r="BC31" s="788"/>
      <c r="BD31" s="788"/>
      <c r="BE31" s="789" t="s">
        <v>378</v>
      </c>
      <c r="BF31" s="789"/>
      <c r="BG31" s="789"/>
      <c r="BH31" s="789"/>
      <c r="BI31" s="790"/>
      <c r="BJ31" s="210"/>
      <c r="BK31" s="210"/>
      <c r="BL31" s="210"/>
      <c r="BM31" s="210"/>
      <c r="BN31" s="210"/>
      <c r="BO31" s="219"/>
      <c r="BP31" s="219"/>
      <c r="BQ31" s="216">
        <v>25</v>
      </c>
      <c r="BR31" s="217"/>
      <c r="BS31" s="722" t="s">
        <v>559</v>
      </c>
      <c r="BT31" s="723"/>
      <c r="BU31" s="723"/>
      <c r="BV31" s="723"/>
      <c r="BW31" s="723"/>
      <c r="BX31" s="723"/>
      <c r="BY31" s="723"/>
      <c r="BZ31" s="723"/>
      <c r="CA31" s="723"/>
      <c r="CB31" s="723"/>
      <c r="CC31" s="723"/>
      <c r="CD31" s="723"/>
      <c r="CE31" s="723"/>
      <c r="CF31" s="723"/>
      <c r="CG31" s="724"/>
      <c r="CH31" s="725">
        <v>1.444</v>
      </c>
      <c r="CI31" s="726"/>
      <c r="CJ31" s="726"/>
      <c r="CK31" s="726"/>
      <c r="CL31" s="727"/>
      <c r="CM31" s="725">
        <v>148.22</v>
      </c>
      <c r="CN31" s="726"/>
      <c r="CO31" s="726"/>
      <c r="CP31" s="726"/>
      <c r="CQ31" s="727"/>
      <c r="CR31" s="725">
        <v>19.5</v>
      </c>
      <c r="CS31" s="726"/>
      <c r="CT31" s="726"/>
      <c r="CU31" s="726"/>
      <c r="CV31" s="727"/>
      <c r="CW31" s="725">
        <v>0</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08"/>
    </row>
    <row r="32" spans="1:131" ht="26.25" customHeight="1" x14ac:dyDescent="0.2">
      <c r="A32" s="220">
        <v>5</v>
      </c>
      <c r="B32" s="729" t="s">
        <v>381</v>
      </c>
      <c r="C32" s="730"/>
      <c r="D32" s="730"/>
      <c r="E32" s="730"/>
      <c r="F32" s="730"/>
      <c r="G32" s="730"/>
      <c r="H32" s="730"/>
      <c r="I32" s="730"/>
      <c r="J32" s="730"/>
      <c r="K32" s="730"/>
      <c r="L32" s="730"/>
      <c r="M32" s="730"/>
      <c r="N32" s="730"/>
      <c r="O32" s="730"/>
      <c r="P32" s="731"/>
      <c r="Q32" s="732">
        <v>13696</v>
      </c>
      <c r="R32" s="733"/>
      <c r="S32" s="733"/>
      <c r="T32" s="733"/>
      <c r="U32" s="733"/>
      <c r="V32" s="733">
        <v>13479</v>
      </c>
      <c r="W32" s="733"/>
      <c r="X32" s="733"/>
      <c r="Y32" s="733"/>
      <c r="Z32" s="733"/>
      <c r="AA32" s="733">
        <v>217</v>
      </c>
      <c r="AB32" s="733"/>
      <c r="AC32" s="733"/>
      <c r="AD32" s="733"/>
      <c r="AE32" s="734"/>
      <c r="AF32" s="775">
        <v>983</v>
      </c>
      <c r="AG32" s="733"/>
      <c r="AH32" s="733"/>
      <c r="AI32" s="733"/>
      <c r="AJ32" s="776"/>
      <c r="AK32" s="791">
        <v>2583</v>
      </c>
      <c r="AL32" s="787"/>
      <c r="AM32" s="787"/>
      <c r="AN32" s="787"/>
      <c r="AO32" s="787"/>
      <c r="AP32" s="787">
        <v>37388</v>
      </c>
      <c r="AQ32" s="787"/>
      <c r="AR32" s="787"/>
      <c r="AS32" s="787"/>
      <c r="AT32" s="787"/>
      <c r="AU32" s="787">
        <v>24377</v>
      </c>
      <c r="AV32" s="787"/>
      <c r="AW32" s="787"/>
      <c r="AX32" s="787"/>
      <c r="AY32" s="787"/>
      <c r="AZ32" s="788" t="s">
        <v>566</v>
      </c>
      <c r="BA32" s="788"/>
      <c r="BB32" s="788"/>
      <c r="BC32" s="788"/>
      <c r="BD32" s="788"/>
      <c r="BE32" s="789" t="s">
        <v>378</v>
      </c>
      <c r="BF32" s="789"/>
      <c r="BG32" s="789"/>
      <c r="BH32" s="789"/>
      <c r="BI32" s="790"/>
      <c r="BJ32" s="210"/>
      <c r="BK32" s="210"/>
      <c r="BL32" s="210"/>
      <c r="BM32" s="210"/>
      <c r="BN32" s="210"/>
      <c r="BO32" s="219"/>
      <c r="BP32" s="219"/>
      <c r="BQ32" s="216">
        <v>26</v>
      </c>
      <c r="BR32" s="217"/>
      <c r="BS32" s="722" t="s">
        <v>560</v>
      </c>
      <c r="BT32" s="723"/>
      <c r="BU32" s="723"/>
      <c r="BV32" s="723"/>
      <c r="BW32" s="723"/>
      <c r="BX32" s="723"/>
      <c r="BY32" s="723"/>
      <c r="BZ32" s="723"/>
      <c r="CA32" s="723"/>
      <c r="CB32" s="723"/>
      <c r="CC32" s="723"/>
      <c r="CD32" s="723"/>
      <c r="CE32" s="723"/>
      <c r="CF32" s="723"/>
      <c r="CG32" s="724"/>
      <c r="CH32" s="725">
        <v>1.5509999999999999</v>
      </c>
      <c r="CI32" s="726"/>
      <c r="CJ32" s="726"/>
      <c r="CK32" s="726"/>
      <c r="CL32" s="727"/>
      <c r="CM32" s="725">
        <v>1365.326</v>
      </c>
      <c r="CN32" s="726"/>
      <c r="CO32" s="726"/>
      <c r="CP32" s="726"/>
      <c r="CQ32" s="727"/>
      <c r="CR32" s="725">
        <v>647.40800000000002</v>
      </c>
      <c r="CS32" s="726"/>
      <c r="CT32" s="726"/>
      <c r="CU32" s="726"/>
      <c r="CV32" s="727"/>
      <c r="CW32" s="725">
        <v>714.41399999999999</v>
      </c>
      <c r="CX32" s="726"/>
      <c r="CY32" s="726"/>
      <c r="CZ32" s="726"/>
      <c r="DA32" s="727"/>
      <c r="DB32" s="725">
        <v>22.391999999999999</v>
      </c>
      <c r="DC32" s="726"/>
      <c r="DD32" s="726"/>
      <c r="DE32" s="726"/>
      <c r="DF32" s="727"/>
      <c r="DG32" s="725">
        <v>0</v>
      </c>
      <c r="DH32" s="726"/>
      <c r="DI32" s="726"/>
      <c r="DJ32" s="726"/>
      <c r="DK32" s="727"/>
      <c r="DL32" s="725">
        <v>0</v>
      </c>
      <c r="DM32" s="726"/>
      <c r="DN32" s="726"/>
      <c r="DO32" s="726"/>
      <c r="DP32" s="727"/>
      <c r="DQ32" s="725">
        <v>0</v>
      </c>
      <c r="DR32" s="726"/>
      <c r="DS32" s="726"/>
      <c r="DT32" s="726"/>
      <c r="DU32" s="727"/>
      <c r="DV32" s="722"/>
      <c r="DW32" s="723"/>
      <c r="DX32" s="723"/>
      <c r="DY32" s="723"/>
      <c r="DZ32" s="728"/>
      <c r="EA32" s="208"/>
    </row>
    <row r="33" spans="1:131" ht="26.25" customHeight="1" x14ac:dyDescent="0.2">
      <c r="A33" s="220">
        <v>6</v>
      </c>
      <c r="B33" s="729" t="s">
        <v>382</v>
      </c>
      <c r="C33" s="730"/>
      <c r="D33" s="730"/>
      <c r="E33" s="730"/>
      <c r="F33" s="730"/>
      <c r="G33" s="730"/>
      <c r="H33" s="730"/>
      <c r="I33" s="730"/>
      <c r="J33" s="730"/>
      <c r="K33" s="730"/>
      <c r="L33" s="730"/>
      <c r="M33" s="730"/>
      <c r="N33" s="730"/>
      <c r="O33" s="730"/>
      <c r="P33" s="731"/>
      <c r="Q33" s="732">
        <v>280</v>
      </c>
      <c r="R33" s="733"/>
      <c r="S33" s="733"/>
      <c r="T33" s="733"/>
      <c r="U33" s="733"/>
      <c r="V33" s="733">
        <v>251</v>
      </c>
      <c r="W33" s="733"/>
      <c r="X33" s="733"/>
      <c r="Y33" s="733"/>
      <c r="Z33" s="733"/>
      <c r="AA33" s="733">
        <v>29</v>
      </c>
      <c r="AB33" s="733"/>
      <c r="AC33" s="733"/>
      <c r="AD33" s="733"/>
      <c r="AE33" s="734"/>
      <c r="AF33" s="775">
        <v>29</v>
      </c>
      <c r="AG33" s="733"/>
      <c r="AH33" s="733"/>
      <c r="AI33" s="733"/>
      <c r="AJ33" s="776"/>
      <c r="AK33" s="791">
        <v>138</v>
      </c>
      <c r="AL33" s="787"/>
      <c r="AM33" s="787"/>
      <c r="AN33" s="787"/>
      <c r="AO33" s="787"/>
      <c r="AP33" s="787">
        <v>1010</v>
      </c>
      <c r="AQ33" s="787"/>
      <c r="AR33" s="787"/>
      <c r="AS33" s="787"/>
      <c r="AT33" s="787"/>
      <c r="AU33" s="787">
        <v>765</v>
      </c>
      <c r="AV33" s="787"/>
      <c r="AW33" s="787"/>
      <c r="AX33" s="787"/>
      <c r="AY33" s="787"/>
      <c r="AZ33" s="788" t="s">
        <v>566</v>
      </c>
      <c r="BA33" s="788"/>
      <c r="BB33" s="788"/>
      <c r="BC33" s="788"/>
      <c r="BD33" s="788"/>
      <c r="BE33" s="789" t="s">
        <v>383</v>
      </c>
      <c r="BF33" s="789"/>
      <c r="BG33" s="789"/>
      <c r="BH33" s="789"/>
      <c r="BI33" s="790"/>
      <c r="BJ33" s="210"/>
      <c r="BK33" s="210"/>
      <c r="BL33" s="210"/>
      <c r="BM33" s="210"/>
      <c r="BN33" s="210"/>
      <c r="BO33" s="219"/>
      <c r="BP33" s="219"/>
      <c r="BQ33" s="216">
        <v>27</v>
      </c>
      <c r="BR33" s="217"/>
      <c r="BS33" s="722" t="s">
        <v>561</v>
      </c>
      <c r="BT33" s="723"/>
      <c r="BU33" s="723"/>
      <c r="BV33" s="723"/>
      <c r="BW33" s="723"/>
      <c r="BX33" s="723"/>
      <c r="BY33" s="723"/>
      <c r="BZ33" s="723"/>
      <c r="CA33" s="723"/>
      <c r="CB33" s="723"/>
      <c r="CC33" s="723"/>
      <c r="CD33" s="723"/>
      <c r="CE33" s="723"/>
      <c r="CF33" s="723"/>
      <c r="CG33" s="724"/>
      <c r="CH33" s="725">
        <v>41.411999999999999</v>
      </c>
      <c r="CI33" s="726"/>
      <c r="CJ33" s="726"/>
      <c r="CK33" s="726"/>
      <c r="CL33" s="727"/>
      <c r="CM33" s="725">
        <v>7652.9579999999996</v>
      </c>
      <c r="CN33" s="726"/>
      <c r="CO33" s="726"/>
      <c r="CP33" s="726"/>
      <c r="CQ33" s="727"/>
      <c r="CR33" s="725">
        <v>5.2</v>
      </c>
      <c r="CS33" s="726"/>
      <c r="CT33" s="726"/>
      <c r="CU33" s="726"/>
      <c r="CV33" s="727"/>
      <c r="CW33" s="725">
        <v>0</v>
      </c>
      <c r="CX33" s="726"/>
      <c r="CY33" s="726"/>
      <c r="CZ33" s="726"/>
      <c r="DA33" s="727"/>
      <c r="DB33" s="725">
        <v>0</v>
      </c>
      <c r="DC33" s="726"/>
      <c r="DD33" s="726"/>
      <c r="DE33" s="726"/>
      <c r="DF33" s="727"/>
      <c r="DG33" s="725">
        <v>0</v>
      </c>
      <c r="DH33" s="726"/>
      <c r="DI33" s="726"/>
      <c r="DJ33" s="726"/>
      <c r="DK33" s="727"/>
      <c r="DL33" s="725">
        <v>0</v>
      </c>
      <c r="DM33" s="726"/>
      <c r="DN33" s="726"/>
      <c r="DO33" s="726"/>
      <c r="DP33" s="727"/>
      <c r="DQ33" s="725">
        <v>0</v>
      </c>
      <c r="DR33" s="726"/>
      <c r="DS33" s="726"/>
      <c r="DT33" s="726"/>
      <c r="DU33" s="727"/>
      <c r="DV33" s="722"/>
      <c r="DW33" s="723"/>
      <c r="DX33" s="723"/>
      <c r="DY33" s="723"/>
      <c r="DZ33" s="728"/>
      <c r="EA33" s="208"/>
    </row>
    <row r="34" spans="1:131" ht="26.25" customHeight="1" x14ac:dyDescent="0.2">
      <c r="A34" s="220">
        <v>7</v>
      </c>
      <c r="B34" s="729" t="s">
        <v>384</v>
      </c>
      <c r="C34" s="730"/>
      <c r="D34" s="730"/>
      <c r="E34" s="730"/>
      <c r="F34" s="730"/>
      <c r="G34" s="730"/>
      <c r="H34" s="730"/>
      <c r="I34" s="730"/>
      <c r="J34" s="730"/>
      <c r="K34" s="730"/>
      <c r="L34" s="730"/>
      <c r="M34" s="730"/>
      <c r="N34" s="730"/>
      <c r="O34" s="730"/>
      <c r="P34" s="731"/>
      <c r="Q34" s="732">
        <v>131</v>
      </c>
      <c r="R34" s="733"/>
      <c r="S34" s="733"/>
      <c r="T34" s="733"/>
      <c r="U34" s="733"/>
      <c r="V34" s="733">
        <v>129</v>
      </c>
      <c r="W34" s="733"/>
      <c r="X34" s="733"/>
      <c r="Y34" s="733"/>
      <c r="Z34" s="733"/>
      <c r="AA34" s="733">
        <v>2</v>
      </c>
      <c r="AB34" s="733"/>
      <c r="AC34" s="733"/>
      <c r="AD34" s="733"/>
      <c r="AE34" s="734"/>
      <c r="AF34" s="775">
        <v>2</v>
      </c>
      <c r="AG34" s="733"/>
      <c r="AH34" s="733"/>
      <c r="AI34" s="733"/>
      <c r="AJ34" s="776"/>
      <c r="AK34" s="791">
        <v>42</v>
      </c>
      <c r="AL34" s="787"/>
      <c r="AM34" s="787"/>
      <c r="AN34" s="787"/>
      <c r="AO34" s="787"/>
      <c r="AP34" s="787">
        <v>267</v>
      </c>
      <c r="AQ34" s="787"/>
      <c r="AR34" s="787"/>
      <c r="AS34" s="787"/>
      <c r="AT34" s="787"/>
      <c r="AU34" s="787">
        <v>96</v>
      </c>
      <c r="AV34" s="787"/>
      <c r="AW34" s="787"/>
      <c r="AX34" s="787"/>
      <c r="AY34" s="787"/>
      <c r="AZ34" s="788" t="s">
        <v>566</v>
      </c>
      <c r="BA34" s="788"/>
      <c r="BB34" s="788"/>
      <c r="BC34" s="788"/>
      <c r="BD34" s="788"/>
      <c r="BE34" s="789" t="s">
        <v>383</v>
      </c>
      <c r="BF34" s="789"/>
      <c r="BG34" s="789"/>
      <c r="BH34" s="789"/>
      <c r="BI34" s="790"/>
      <c r="BJ34" s="210"/>
      <c r="BK34" s="210"/>
      <c r="BL34" s="210"/>
      <c r="BM34" s="210"/>
      <c r="BN34" s="210"/>
      <c r="BO34" s="219"/>
      <c r="BP34" s="219"/>
      <c r="BQ34" s="216">
        <v>28</v>
      </c>
      <c r="BR34" s="217"/>
      <c r="BS34" s="722" t="s">
        <v>562</v>
      </c>
      <c r="BT34" s="723"/>
      <c r="BU34" s="723"/>
      <c r="BV34" s="723"/>
      <c r="BW34" s="723"/>
      <c r="BX34" s="723"/>
      <c r="BY34" s="723"/>
      <c r="BZ34" s="723"/>
      <c r="CA34" s="723"/>
      <c r="CB34" s="723"/>
      <c r="CC34" s="723"/>
      <c r="CD34" s="723"/>
      <c r="CE34" s="723"/>
      <c r="CF34" s="723"/>
      <c r="CG34" s="724"/>
      <c r="CH34" s="725">
        <v>-2.7240000000000002</v>
      </c>
      <c r="CI34" s="726"/>
      <c r="CJ34" s="726"/>
      <c r="CK34" s="726"/>
      <c r="CL34" s="727"/>
      <c r="CM34" s="725">
        <v>89.44</v>
      </c>
      <c r="CN34" s="726"/>
      <c r="CO34" s="726"/>
      <c r="CP34" s="726"/>
      <c r="CQ34" s="727"/>
      <c r="CR34" s="725">
        <v>30</v>
      </c>
      <c r="CS34" s="726"/>
      <c r="CT34" s="726"/>
      <c r="CU34" s="726"/>
      <c r="CV34" s="727"/>
      <c r="CW34" s="725">
        <v>0</v>
      </c>
      <c r="CX34" s="726"/>
      <c r="CY34" s="726"/>
      <c r="CZ34" s="726"/>
      <c r="DA34" s="727"/>
      <c r="DB34" s="725">
        <v>0</v>
      </c>
      <c r="DC34" s="726"/>
      <c r="DD34" s="726"/>
      <c r="DE34" s="726"/>
      <c r="DF34" s="727"/>
      <c r="DG34" s="725">
        <v>0</v>
      </c>
      <c r="DH34" s="726"/>
      <c r="DI34" s="726"/>
      <c r="DJ34" s="726"/>
      <c r="DK34" s="727"/>
      <c r="DL34" s="725">
        <v>0</v>
      </c>
      <c r="DM34" s="726"/>
      <c r="DN34" s="726"/>
      <c r="DO34" s="726"/>
      <c r="DP34" s="727"/>
      <c r="DQ34" s="725">
        <v>0</v>
      </c>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t="s">
        <v>563</v>
      </c>
      <c r="BT35" s="723"/>
      <c r="BU35" s="723"/>
      <c r="BV35" s="723"/>
      <c r="BW35" s="723"/>
      <c r="BX35" s="723"/>
      <c r="BY35" s="723"/>
      <c r="BZ35" s="723"/>
      <c r="CA35" s="723"/>
      <c r="CB35" s="723"/>
      <c r="CC35" s="723"/>
      <c r="CD35" s="723"/>
      <c r="CE35" s="723"/>
      <c r="CF35" s="723"/>
      <c r="CG35" s="724"/>
      <c r="CH35" s="725">
        <v>9.8000000000000004E-2</v>
      </c>
      <c r="CI35" s="726"/>
      <c r="CJ35" s="726"/>
      <c r="CK35" s="726"/>
      <c r="CL35" s="727"/>
      <c r="CM35" s="725">
        <v>1085.1199999999999</v>
      </c>
      <c r="CN35" s="726"/>
      <c r="CO35" s="726"/>
      <c r="CP35" s="726"/>
      <c r="CQ35" s="727"/>
      <c r="CR35" s="725">
        <v>738.1</v>
      </c>
      <c r="CS35" s="726"/>
      <c r="CT35" s="726"/>
      <c r="CU35" s="726"/>
      <c r="CV35" s="727"/>
      <c r="CW35" s="725">
        <v>0</v>
      </c>
      <c r="CX35" s="726"/>
      <c r="CY35" s="726"/>
      <c r="CZ35" s="726"/>
      <c r="DA35" s="727"/>
      <c r="DB35" s="725">
        <v>0</v>
      </c>
      <c r="DC35" s="726"/>
      <c r="DD35" s="726"/>
      <c r="DE35" s="726"/>
      <c r="DF35" s="727"/>
      <c r="DG35" s="725">
        <v>0</v>
      </c>
      <c r="DH35" s="726"/>
      <c r="DI35" s="726"/>
      <c r="DJ35" s="726"/>
      <c r="DK35" s="727"/>
      <c r="DL35" s="725">
        <v>0</v>
      </c>
      <c r="DM35" s="726"/>
      <c r="DN35" s="726"/>
      <c r="DO35" s="726"/>
      <c r="DP35" s="727"/>
      <c r="DQ35" s="725">
        <v>0</v>
      </c>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385</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364</v>
      </c>
      <c r="B63" s="738" t="s">
        <v>386</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19400</v>
      </c>
      <c r="AG63" s="806"/>
      <c r="AH63" s="806"/>
      <c r="AI63" s="806"/>
      <c r="AJ63" s="807"/>
      <c r="AK63" s="808"/>
      <c r="AL63" s="803"/>
      <c r="AM63" s="803"/>
      <c r="AN63" s="803"/>
      <c r="AO63" s="803"/>
      <c r="AP63" s="806">
        <f>SUM(AP28:AT34)</f>
        <v>72275</v>
      </c>
      <c r="AQ63" s="806"/>
      <c r="AR63" s="806"/>
      <c r="AS63" s="806"/>
      <c r="AT63" s="806"/>
      <c r="AU63" s="806">
        <f>SUM(AU28:AY34)</f>
        <v>28760</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387</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388</v>
      </c>
      <c r="B66" s="677"/>
      <c r="C66" s="677"/>
      <c r="D66" s="677"/>
      <c r="E66" s="677"/>
      <c r="F66" s="677"/>
      <c r="G66" s="677"/>
      <c r="H66" s="677"/>
      <c r="I66" s="677"/>
      <c r="J66" s="677"/>
      <c r="K66" s="677"/>
      <c r="L66" s="677"/>
      <c r="M66" s="677"/>
      <c r="N66" s="677"/>
      <c r="O66" s="677"/>
      <c r="P66" s="678"/>
      <c r="Q66" s="682" t="s">
        <v>368</v>
      </c>
      <c r="R66" s="683"/>
      <c r="S66" s="683"/>
      <c r="T66" s="683"/>
      <c r="U66" s="684"/>
      <c r="V66" s="682" t="s">
        <v>369</v>
      </c>
      <c r="W66" s="683"/>
      <c r="X66" s="683"/>
      <c r="Y66" s="683"/>
      <c r="Z66" s="684"/>
      <c r="AA66" s="682" t="s">
        <v>370</v>
      </c>
      <c r="AB66" s="683"/>
      <c r="AC66" s="683"/>
      <c r="AD66" s="683"/>
      <c r="AE66" s="684"/>
      <c r="AF66" s="818" t="s">
        <v>371</v>
      </c>
      <c r="AG66" s="770"/>
      <c r="AH66" s="770"/>
      <c r="AI66" s="770"/>
      <c r="AJ66" s="819"/>
      <c r="AK66" s="682" t="s">
        <v>372</v>
      </c>
      <c r="AL66" s="677"/>
      <c r="AM66" s="677"/>
      <c r="AN66" s="677"/>
      <c r="AO66" s="678"/>
      <c r="AP66" s="682" t="s">
        <v>373</v>
      </c>
      <c r="AQ66" s="683"/>
      <c r="AR66" s="683"/>
      <c r="AS66" s="683"/>
      <c r="AT66" s="684"/>
      <c r="AU66" s="682" t="s">
        <v>389</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t="s">
        <v>564</v>
      </c>
      <c r="C68" s="834"/>
      <c r="D68" s="834"/>
      <c r="E68" s="834"/>
      <c r="F68" s="834"/>
      <c r="G68" s="834"/>
      <c r="H68" s="834"/>
      <c r="I68" s="834"/>
      <c r="J68" s="834"/>
      <c r="K68" s="834"/>
      <c r="L68" s="834"/>
      <c r="M68" s="834"/>
      <c r="N68" s="834"/>
      <c r="O68" s="834"/>
      <c r="P68" s="835"/>
      <c r="Q68" s="836">
        <v>7872</v>
      </c>
      <c r="R68" s="830"/>
      <c r="S68" s="830"/>
      <c r="T68" s="830"/>
      <c r="U68" s="830"/>
      <c r="V68" s="830">
        <v>7576</v>
      </c>
      <c r="W68" s="830"/>
      <c r="X68" s="830"/>
      <c r="Y68" s="830"/>
      <c r="Z68" s="830"/>
      <c r="AA68" s="830">
        <v>296</v>
      </c>
      <c r="AB68" s="830"/>
      <c r="AC68" s="830"/>
      <c r="AD68" s="830"/>
      <c r="AE68" s="830"/>
      <c r="AF68" s="830">
        <v>16</v>
      </c>
      <c r="AG68" s="830"/>
      <c r="AH68" s="830"/>
      <c r="AI68" s="830"/>
      <c r="AJ68" s="830"/>
      <c r="AK68" s="830" t="s">
        <v>572</v>
      </c>
      <c r="AL68" s="830"/>
      <c r="AM68" s="830"/>
      <c r="AN68" s="830"/>
      <c r="AO68" s="830"/>
      <c r="AP68" s="830">
        <v>25589</v>
      </c>
      <c r="AQ68" s="830"/>
      <c r="AR68" s="830"/>
      <c r="AS68" s="830"/>
      <c r="AT68" s="830"/>
      <c r="AU68" s="830"/>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t="s">
        <v>565</v>
      </c>
      <c r="C69" s="838"/>
      <c r="D69" s="838"/>
      <c r="E69" s="838"/>
      <c r="F69" s="838"/>
      <c r="G69" s="838"/>
      <c r="H69" s="838"/>
      <c r="I69" s="838"/>
      <c r="J69" s="838"/>
      <c r="K69" s="838"/>
      <c r="L69" s="838"/>
      <c r="M69" s="838"/>
      <c r="N69" s="838"/>
      <c r="O69" s="838"/>
      <c r="P69" s="839"/>
      <c r="Q69" s="840">
        <v>3816</v>
      </c>
      <c r="R69" s="787"/>
      <c r="S69" s="787"/>
      <c r="T69" s="787"/>
      <c r="U69" s="787"/>
      <c r="V69" s="787">
        <v>3668</v>
      </c>
      <c r="W69" s="787"/>
      <c r="X69" s="787"/>
      <c r="Y69" s="787"/>
      <c r="Z69" s="787"/>
      <c r="AA69" s="787">
        <v>148</v>
      </c>
      <c r="AB69" s="787"/>
      <c r="AC69" s="787"/>
      <c r="AD69" s="787"/>
      <c r="AE69" s="787"/>
      <c r="AF69" s="787">
        <v>5</v>
      </c>
      <c r="AG69" s="787"/>
      <c r="AH69" s="787"/>
      <c r="AI69" s="787"/>
      <c r="AJ69" s="787"/>
      <c r="AK69" s="787"/>
      <c r="AL69" s="787"/>
      <c r="AM69" s="787"/>
      <c r="AN69" s="787"/>
      <c r="AO69" s="787"/>
      <c r="AP69" s="787">
        <v>13889</v>
      </c>
      <c r="AQ69" s="787"/>
      <c r="AR69" s="787"/>
      <c r="AS69" s="787"/>
      <c r="AT69" s="787"/>
      <c r="AU69" s="787"/>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364</v>
      </c>
      <c r="B88" s="738" t="s">
        <v>390</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f>SUM(AF68:AJ69)</f>
        <v>21</v>
      </c>
      <c r="AG88" s="806"/>
      <c r="AH88" s="806"/>
      <c r="AI88" s="806"/>
      <c r="AJ88" s="806"/>
      <c r="AK88" s="803"/>
      <c r="AL88" s="803"/>
      <c r="AM88" s="803"/>
      <c r="AN88" s="803"/>
      <c r="AO88" s="803"/>
      <c r="AP88" s="806">
        <f>SUM(AP68:AT69)</f>
        <v>39478</v>
      </c>
      <c r="AQ88" s="806"/>
      <c r="AR88" s="806"/>
      <c r="AS88" s="806"/>
      <c r="AT88" s="806"/>
      <c r="AU88" s="806"/>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364</v>
      </c>
      <c r="BR102" s="738" t="s">
        <v>391</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f>SUM(CR7:CV35)</f>
        <v>11524.006000000001</v>
      </c>
      <c r="CS102" s="816"/>
      <c r="CT102" s="816"/>
      <c r="CU102" s="816"/>
      <c r="CV102" s="855"/>
      <c r="CW102" s="854">
        <f t="shared" ref="CW102" si="1">SUM(CW7:DA35)</f>
        <v>3569.5663000000004</v>
      </c>
      <c r="CX102" s="816"/>
      <c r="CY102" s="816"/>
      <c r="CZ102" s="816"/>
      <c r="DA102" s="855"/>
      <c r="DB102" s="854">
        <f t="shared" ref="DB102" si="2">SUM(DB7:DF35)</f>
        <v>3699.14</v>
      </c>
      <c r="DC102" s="816"/>
      <c r="DD102" s="816"/>
      <c r="DE102" s="816"/>
      <c r="DF102" s="855"/>
      <c r="DG102" s="854">
        <f t="shared" ref="DG102" si="3">SUM(DG7:DK35)</f>
        <v>0</v>
      </c>
      <c r="DH102" s="816"/>
      <c r="DI102" s="816"/>
      <c r="DJ102" s="816"/>
      <c r="DK102" s="855"/>
      <c r="DL102" s="854">
        <f t="shared" ref="DL102" si="4">SUM(DL7:DP35)</f>
        <v>2.9649999999999999</v>
      </c>
      <c r="DM102" s="816"/>
      <c r="DN102" s="816"/>
      <c r="DO102" s="816"/>
      <c r="DP102" s="855"/>
      <c r="DQ102" s="854">
        <f t="shared" ref="DQ102" si="5">SUM(DQ7:DU35)</f>
        <v>0</v>
      </c>
      <c r="DR102" s="816"/>
      <c r="DS102" s="816"/>
      <c r="DT102" s="816"/>
      <c r="DU102" s="855"/>
      <c r="DV102" s="738">
        <f t="shared" ref="DV102" si="6">SUM(DV7:DZ35)</f>
        <v>0</v>
      </c>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392</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393</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394</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395</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396</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397</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398</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399</v>
      </c>
      <c r="AB109" s="857"/>
      <c r="AC109" s="857"/>
      <c r="AD109" s="857"/>
      <c r="AE109" s="858"/>
      <c r="AF109" s="856" t="s">
        <v>299</v>
      </c>
      <c r="AG109" s="857"/>
      <c r="AH109" s="857"/>
      <c r="AI109" s="857"/>
      <c r="AJ109" s="858"/>
      <c r="AK109" s="856" t="s">
        <v>298</v>
      </c>
      <c r="AL109" s="857"/>
      <c r="AM109" s="857"/>
      <c r="AN109" s="857"/>
      <c r="AO109" s="858"/>
      <c r="AP109" s="856" t="s">
        <v>400</v>
      </c>
      <c r="AQ109" s="857"/>
      <c r="AR109" s="857"/>
      <c r="AS109" s="857"/>
      <c r="AT109" s="859"/>
      <c r="AU109" s="876" t="s">
        <v>398</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399</v>
      </c>
      <c r="BR109" s="857"/>
      <c r="BS109" s="857"/>
      <c r="BT109" s="857"/>
      <c r="BU109" s="858"/>
      <c r="BV109" s="856" t="s">
        <v>299</v>
      </c>
      <c r="BW109" s="857"/>
      <c r="BX109" s="857"/>
      <c r="BY109" s="857"/>
      <c r="BZ109" s="858"/>
      <c r="CA109" s="856" t="s">
        <v>298</v>
      </c>
      <c r="CB109" s="857"/>
      <c r="CC109" s="857"/>
      <c r="CD109" s="857"/>
      <c r="CE109" s="858"/>
      <c r="CF109" s="877" t="s">
        <v>400</v>
      </c>
      <c r="CG109" s="877"/>
      <c r="CH109" s="877"/>
      <c r="CI109" s="877"/>
      <c r="CJ109" s="877"/>
      <c r="CK109" s="856" t="s">
        <v>401</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399</v>
      </c>
      <c r="DH109" s="857"/>
      <c r="DI109" s="857"/>
      <c r="DJ109" s="857"/>
      <c r="DK109" s="858"/>
      <c r="DL109" s="856" t="s">
        <v>299</v>
      </c>
      <c r="DM109" s="857"/>
      <c r="DN109" s="857"/>
      <c r="DO109" s="857"/>
      <c r="DP109" s="858"/>
      <c r="DQ109" s="856" t="s">
        <v>298</v>
      </c>
      <c r="DR109" s="857"/>
      <c r="DS109" s="857"/>
      <c r="DT109" s="857"/>
      <c r="DU109" s="858"/>
      <c r="DV109" s="856" t="s">
        <v>400</v>
      </c>
      <c r="DW109" s="857"/>
      <c r="DX109" s="857"/>
      <c r="DY109" s="857"/>
      <c r="DZ109" s="859"/>
    </row>
    <row r="110" spans="1:131" s="208" customFormat="1" ht="26.25" customHeight="1" x14ac:dyDescent="0.2">
      <c r="A110" s="860" t="s">
        <v>402</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107585535</v>
      </c>
      <c r="AB110" s="864"/>
      <c r="AC110" s="864"/>
      <c r="AD110" s="864"/>
      <c r="AE110" s="865"/>
      <c r="AF110" s="866">
        <v>102146345</v>
      </c>
      <c r="AG110" s="864"/>
      <c r="AH110" s="864"/>
      <c r="AI110" s="864"/>
      <c r="AJ110" s="865"/>
      <c r="AK110" s="866">
        <v>97191748</v>
      </c>
      <c r="AL110" s="864"/>
      <c r="AM110" s="864"/>
      <c r="AN110" s="864"/>
      <c r="AO110" s="865"/>
      <c r="AP110" s="867">
        <v>24.9</v>
      </c>
      <c r="AQ110" s="868"/>
      <c r="AR110" s="868"/>
      <c r="AS110" s="868"/>
      <c r="AT110" s="869"/>
      <c r="AU110" s="870" t="s">
        <v>70</v>
      </c>
      <c r="AV110" s="871"/>
      <c r="AW110" s="871"/>
      <c r="AX110" s="871"/>
      <c r="AY110" s="871"/>
      <c r="AZ110" s="893" t="s">
        <v>403</v>
      </c>
      <c r="BA110" s="861"/>
      <c r="BB110" s="861"/>
      <c r="BC110" s="861"/>
      <c r="BD110" s="861"/>
      <c r="BE110" s="861"/>
      <c r="BF110" s="861"/>
      <c r="BG110" s="861"/>
      <c r="BH110" s="861"/>
      <c r="BI110" s="861"/>
      <c r="BJ110" s="861"/>
      <c r="BK110" s="861"/>
      <c r="BL110" s="861"/>
      <c r="BM110" s="861"/>
      <c r="BN110" s="861"/>
      <c r="BO110" s="861"/>
      <c r="BP110" s="862"/>
      <c r="BQ110" s="894">
        <v>1496793157</v>
      </c>
      <c r="BR110" s="895"/>
      <c r="BS110" s="895"/>
      <c r="BT110" s="895"/>
      <c r="BU110" s="895"/>
      <c r="BV110" s="895">
        <v>1486293744</v>
      </c>
      <c r="BW110" s="895"/>
      <c r="BX110" s="895"/>
      <c r="BY110" s="895"/>
      <c r="BZ110" s="895"/>
      <c r="CA110" s="895">
        <v>1479903657</v>
      </c>
      <c r="CB110" s="895"/>
      <c r="CC110" s="895"/>
      <c r="CD110" s="895"/>
      <c r="CE110" s="895"/>
      <c r="CF110" s="908">
        <v>379.5</v>
      </c>
      <c r="CG110" s="909"/>
      <c r="CH110" s="909"/>
      <c r="CI110" s="909"/>
      <c r="CJ110" s="909"/>
      <c r="CK110" s="910" t="s">
        <v>404</v>
      </c>
      <c r="CL110" s="911"/>
      <c r="CM110" s="893" t="s">
        <v>405</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v>683981</v>
      </c>
      <c r="DM110" s="895"/>
      <c r="DN110" s="895"/>
      <c r="DO110" s="895"/>
      <c r="DP110" s="895"/>
      <c r="DQ110" s="895">
        <v>643323</v>
      </c>
      <c r="DR110" s="895"/>
      <c r="DS110" s="895"/>
      <c r="DT110" s="895"/>
      <c r="DU110" s="895"/>
      <c r="DV110" s="896">
        <v>0.2</v>
      </c>
      <c r="DW110" s="896"/>
      <c r="DX110" s="896"/>
      <c r="DY110" s="896"/>
      <c r="DZ110" s="897"/>
    </row>
    <row r="111" spans="1:131" s="208" customFormat="1" ht="26.25" customHeight="1" x14ac:dyDescent="0.2">
      <c r="A111" s="898" t="s">
        <v>406</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407</v>
      </c>
      <c r="BA111" s="887"/>
      <c r="BB111" s="887"/>
      <c r="BC111" s="887"/>
      <c r="BD111" s="887"/>
      <c r="BE111" s="887"/>
      <c r="BF111" s="887"/>
      <c r="BG111" s="887"/>
      <c r="BH111" s="887"/>
      <c r="BI111" s="887"/>
      <c r="BJ111" s="887"/>
      <c r="BK111" s="887"/>
      <c r="BL111" s="887"/>
      <c r="BM111" s="887"/>
      <c r="BN111" s="887"/>
      <c r="BO111" s="887"/>
      <c r="BP111" s="888"/>
      <c r="BQ111" s="889">
        <v>3945056</v>
      </c>
      <c r="BR111" s="890"/>
      <c r="BS111" s="890"/>
      <c r="BT111" s="890"/>
      <c r="BU111" s="890"/>
      <c r="BV111" s="890">
        <v>4424121</v>
      </c>
      <c r="BW111" s="890"/>
      <c r="BX111" s="890"/>
      <c r="BY111" s="890"/>
      <c r="BZ111" s="890"/>
      <c r="CA111" s="890">
        <v>3915952</v>
      </c>
      <c r="CB111" s="890"/>
      <c r="CC111" s="890"/>
      <c r="CD111" s="890"/>
      <c r="CE111" s="890"/>
      <c r="CF111" s="884">
        <v>1</v>
      </c>
      <c r="CG111" s="885"/>
      <c r="CH111" s="885"/>
      <c r="CI111" s="885"/>
      <c r="CJ111" s="885"/>
      <c r="CK111" s="912"/>
      <c r="CL111" s="913"/>
      <c r="CM111" s="886" t="s">
        <v>408</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409</v>
      </c>
      <c r="B112" s="924"/>
      <c r="C112" s="887" t="s">
        <v>410</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8190000</v>
      </c>
      <c r="AB112" s="917"/>
      <c r="AC112" s="917"/>
      <c r="AD112" s="917"/>
      <c r="AE112" s="918"/>
      <c r="AF112" s="919">
        <v>9093333</v>
      </c>
      <c r="AG112" s="917"/>
      <c r="AH112" s="917"/>
      <c r="AI112" s="917"/>
      <c r="AJ112" s="918"/>
      <c r="AK112" s="919">
        <v>10030000</v>
      </c>
      <c r="AL112" s="917"/>
      <c r="AM112" s="917"/>
      <c r="AN112" s="917"/>
      <c r="AO112" s="918"/>
      <c r="AP112" s="920">
        <v>2.6</v>
      </c>
      <c r="AQ112" s="921"/>
      <c r="AR112" s="921"/>
      <c r="AS112" s="921"/>
      <c r="AT112" s="922"/>
      <c r="AU112" s="872"/>
      <c r="AV112" s="873"/>
      <c r="AW112" s="873"/>
      <c r="AX112" s="873"/>
      <c r="AY112" s="873"/>
      <c r="AZ112" s="886" t="s">
        <v>411</v>
      </c>
      <c r="BA112" s="887"/>
      <c r="BB112" s="887"/>
      <c r="BC112" s="887"/>
      <c r="BD112" s="887"/>
      <c r="BE112" s="887"/>
      <c r="BF112" s="887"/>
      <c r="BG112" s="887"/>
      <c r="BH112" s="887"/>
      <c r="BI112" s="887"/>
      <c r="BJ112" s="887"/>
      <c r="BK112" s="887"/>
      <c r="BL112" s="887"/>
      <c r="BM112" s="887"/>
      <c r="BN112" s="887"/>
      <c r="BO112" s="887"/>
      <c r="BP112" s="888"/>
      <c r="BQ112" s="889">
        <v>32908491</v>
      </c>
      <c r="BR112" s="890"/>
      <c r="BS112" s="890"/>
      <c r="BT112" s="890"/>
      <c r="BU112" s="890"/>
      <c r="BV112" s="890">
        <v>30891353</v>
      </c>
      <c r="BW112" s="890"/>
      <c r="BX112" s="890"/>
      <c r="BY112" s="890"/>
      <c r="BZ112" s="890"/>
      <c r="CA112" s="890">
        <v>28759222</v>
      </c>
      <c r="CB112" s="890"/>
      <c r="CC112" s="890"/>
      <c r="CD112" s="890"/>
      <c r="CE112" s="890"/>
      <c r="CF112" s="884">
        <v>7.4</v>
      </c>
      <c r="CG112" s="885"/>
      <c r="CH112" s="885"/>
      <c r="CI112" s="885"/>
      <c r="CJ112" s="885"/>
      <c r="CK112" s="912"/>
      <c r="CL112" s="913"/>
      <c r="CM112" s="886" t="s">
        <v>412</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115944</v>
      </c>
      <c r="DH112" s="890"/>
      <c r="DI112" s="890"/>
      <c r="DJ112" s="890"/>
      <c r="DK112" s="890"/>
      <c r="DL112" s="890">
        <v>55043</v>
      </c>
      <c r="DM112" s="890"/>
      <c r="DN112" s="890"/>
      <c r="DO112" s="890"/>
      <c r="DP112" s="890"/>
      <c r="DQ112" s="890">
        <v>15010</v>
      </c>
      <c r="DR112" s="890"/>
      <c r="DS112" s="890"/>
      <c r="DT112" s="890"/>
      <c r="DU112" s="890"/>
      <c r="DV112" s="891">
        <v>0</v>
      </c>
      <c r="DW112" s="891"/>
      <c r="DX112" s="891"/>
      <c r="DY112" s="891"/>
      <c r="DZ112" s="892"/>
    </row>
    <row r="113" spans="1:130" s="208" customFormat="1" ht="26.25" customHeight="1" x14ac:dyDescent="0.2">
      <c r="A113" s="925"/>
      <c r="B113" s="926"/>
      <c r="C113" s="887" t="s">
        <v>413</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3201204</v>
      </c>
      <c r="AB113" s="917"/>
      <c r="AC113" s="917"/>
      <c r="AD113" s="917"/>
      <c r="AE113" s="918"/>
      <c r="AF113" s="919">
        <v>2542962</v>
      </c>
      <c r="AG113" s="917"/>
      <c r="AH113" s="917"/>
      <c r="AI113" s="917"/>
      <c r="AJ113" s="918"/>
      <c r="AK113" s="919">
        <v>2598190</v>
      </c>
      <c r="AL113" s="917"/>
      <c r="AM113" s="917"/>
      <c r="AN113" s="917"/>
      <c r="AO113" s="918"/>
      <c r="AP113" s="920">
        <v>0.7</v>
      </c>
      <c r="AQ113" s="921"/>
      <c r="AR113" s="921"/>
      <c r="AS113" s="921"/>
      <c r="AT113" s="922"/>
      <c r="AU113" s="872"/>
      <c r="AV113" s="873"/>
      <c r="AW113" s="873"/>
      <c r="AX113" s="873"/>
      <c r="AY113" s="873"/>
      <c r="AZ113" s="886" t="s">
        <v>414</v>
      </c>
      <c r="BA113" s="887"/>
      <c r="BB113" s="887"/>
      <c r="BC113" s="887"/>
      <c r="BD113" s="887"/>
      <c r="BE113" s="887"/>
      <c r="BF113" s="887"/>
      <c r="BG113" s="887"/>
      <c r="BH113" s="887"/>
      <c r="BI113" s="887"/>
      <c r="BJ113" s="887"/>
      <c r="BK113" s="887"/>
      <c r="BL113" s="887"/>
      <c r="BM113" s="887"/>
      <c r="BN113" s="887"/>
      <c r="BO113" s="887"/>
      <c r="BP113" s="888"/>
      <c r="BQ113" s="889">
        <v>9701815</v>
      </c>
      <c r="BR113" s="890"/>
      <c r="BS113" s="890"/>
      <c r="BT113" s="890"/>
      <c r="BU113" s="890"/>
      <c r="BV113" s="890">
        <v>10758870</v>
      </c>
      <c r="BW113" s="890"/>
      <c r="BX113" s="890"/>
      <c r="BY113" s="890"/>
      <c r="BZ113" s="890"/>
      <c r="CA113" s="890">
        <v>11591591</v>
      </c>
      <c r="CB113" s="890"/>
      <c r="CC113" s="890"/>
      <c r="CD113" s="890"/>
      <c r="CE113" s="890"/>
      <c r="CF113" s="884">
        <v>3</v>
      </c>
      <c r="CG113" s="885"/>
      <c r="CH113" s="885"/>
      <c r="CI113" s="885"/>
      <c r="CJ113" s="885"/>
      <c r="CK113" s="912"/>
      <c r="CL113" s="913"/>
      <c r="CM113" s="886" t="s">
        <v>415</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416</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1004405</v>
      </c>
      <c r="AB114" s="917"/>
      <c r="AC114" s="917"/>
      <c r="AD114" s="917"/>
      <c r="AE114" s="918"/>
      <c r="AF114" s="919">
        <v>951407</v>
      </c>
      <c r="AG114" s="917"/>
      <c r="AH114" s="917"/>
      <c r="AI114" s="917"/>
      <c r="AJ114" s="918"/>
      <c r="AK114" s="919">
        <v>923558</v>
      </c>
      <c r="AL114" s="917"/>
      <c r="AM114" s="917"/>
      <c r="AN114" s="917"/>
      <c r="AO114" s="918"/>
      <c r="AP114" s="920">
        <v>0.2</v>
      </c>
      <c r="AQ114" s="921"/>
      <c r="AR114" s="921"/>
      <c r="AS114" s="921"/>
      <c r="AT114" s="922"/>
      <c r="AU114" s="872"/>
      <c r="AV114" s="873"/>
      <c r="AW114" s="873"/>
      <c r="AX114" s="873"/>
      <c r="AY114" s="873"/>
      <c r="AZ114" s="886" t="s">
        <v>417</v>
      </c>
      <c r="BA114" s="887"/>
      <c r="BB114" s="887"/>
      <c r="BC114" s="887"/>
      <c r="BD114" s="887"/>
      <c r="BE114" s="887"/>
      <c r="BF114" s="887"/>
      <c r="BG114" s="887"/>
      <c r="BH114" s="887"/>
      <c r="BI114" s="887"/>
      <c r="BJ114" s="887"/>
      <c r="BK114" s="887"/>
      <c r="BL114" s="887"/>
      <c r="BM114" s="887"/>
      <c r="BN114" s="887"/>
      <c r="BO114" s="887"/>
      <c r="BP114" s="888"/>
      <c r="BQ114" s="889">
        <v>155789772</v>
      </c>
      <c r="BR114" s="890"/>
      <c r="BS114" s="890"/>
      <c r="BT114" s="890"/>
      <c r="BU114" s="890"/>
      <c r="BV114" s="890">
        <v>157614945</v>
      </c>
      <c r="BW114" s="890"/>
      <c r="BX114" s="890"/>
      <c r="BY114" s="890"/>
      <c r="BZ114" s="890"/>
      <c r="CA114" s="890">
        <v>158226314</v>
      </c>
      <c r="CB114" s="890"/>
      <c r="CC114" s="890"/>
      <c r="CD114" s="890"/>
      <c r="CE114" s="890"/>
      <c r="CF114" s="884">
        <v>40.6</v>
      </c>
      <c r="CG114" s="885"/>
      <c r="CH114" s="885"/>
      <c r="CI114" s="885"/>
      <c r="CJ114" s="885"/>
      <c r="CK114" s="912"/>
      <c r="CL114" s="913"/>
      <c r="CM114" s="886" t="s">
        <v>418</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2674038</v>
      </c>
      <c r="DH114" s="890"/>
      <c r="DI114" s="890"/>
      <c r="DJ114" s="890"/>
      <c r="DK114" s="890"/>
      <c r="DL114" s="890">
        <v>2344613</v>
      </c>
      <c r="DM114" s="890"/>
      <c r="DN114" s="890"/>
      <c r="DO114" s="890"/>
      <c r="DP114" s="890"/>
      <c r="DQ114" s="890">
        <v>2067642</v>
      </c>
      <c r="DR114" s="890"/>
      <c r="DS114" s="890"/>
      <c r="DT114" s="890"/>
      <c r="DU114" s="890"/>
      <c r="DV114" s="891">
        <v>0.5</v>
      </c>
      <c r="DW114" s="891"/>
      <c r="DX114" s="891"/>
      <c r="DY114" s="891"/>
      <c r="DZ114" s="892"/>
    </row>
    <row r="115" spans="1:130" s="208" customFormat="1" ht="26.25" customHeight="1" x14ac:dyDescent="0.2">
      <c r="A115" s="925"/>
      <c r="B115" s="926"/>
      <c r="C115" s="887" t="s">
        <v>419</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550377</v>
      </c>
      <c r="AB115" s="917"/>
      <c r="AC115" s="917"/>
      <c r="AD115" s="917"/>
      <c r="AE115" s="918"/>
      <c r="AF115" s="919">
        <v>434058</v>
      </c>
      <c r="AG115" s="917"/>
      <c r="AH115" s="917"/>
      <c r="AI115" s="917"/>
      <c r="AJ115" s="918"/>
      <c r="AK115" s="919">
        <v>461692</v>
      </c>
      <c r="AL115" s="917"/>
      <c r="AM115" s="917"/>
      <c r="AN115" s="917"/>
      <c r="AO115" s="918"/>
      <c r="AP115" s="920">
        <v>0.1</v>
      </c>
      <c r="AQ115" s="921"/>
      <c r="AR115" s="921"/>
      <c r="AS115" s="921"/>
      <c r="AT115" s="922"/>
      <c r="AU115" s="872"/>
      <c r="AV115" s="873"/>
      <c r="AW115" s="873"/>
      <c r="AX115" s="873"/>
      <c r="AY115" s="873"/>
      <c r="AZ115" s="886" t="s">
        <v>420</v>
      </c>
      <c r="BA115" s="887"/>
      <c r="BB115" s="887"/>
      <c r="BC115" s="887"/>
      <c r="BD115" s="887"/>
      <c r="BE115" s="887"/>
      <c r="BF115" s="887"/>
      <c r="BG115" s="887"/>
      <c r="BH115" s="887"/>
      <c r="BI115" s="887"/>
      <c r="BJ115" s="887"/>
      <c r="BK115" s="887"/>
      <c r="BL115" s="887"/>
      <c r="BM115" s="887"/>
      <c r="BN115" s="887"/>
      <c r="BO115" s="887"/>
      <c r="BP115" s="888"/>
      <c r="BQ115" s="889">
        <v>8598</v>
      </c>
      <c r="BR115" s="890"/>
      <c r="BS115" s="890"/>
      <c r="BT115" s="890"/>
      <c r="BU115" s="890"/>
      <c r="BV115" s="890">
        <v>5394</v>
      </c>
      <c r="BW115" s="890"/>
      <c r="BX115" s="890"/>
      <c r="BY115" s="890"/>
      <c r="BZ115" s="890"/>
      <c r="CA115" s="890">
        <v>2755</v>
      </c>
      <c r="CB115" s="890"/>
      <c r="CC115" s="890"/>
      <c r="CD115" s="890"/>
      <c r="CE115" s="890"/>
      <c r="CF115" s="884">
        <v>0</v>
      </c>
      <c r="CG115" s="885"/>
      <c r="CH115" s="885"/>
      <c r="CI115" s="885"/>
      <c r="CJ115" s="885"/>
      <c r="CK115" s="912"/>
      <c r="CL115" s="913"/>
      <c r="CM115" s="886" t="s">
        <v>421</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1155074</v>
      </c>
      <c r="DH115" s="890"/>
      <c r="DI115" s="890"/>
      <c r="DJ115" s="890"/>
      <c r="DK115" s="890"/>
      <c r="DL115" s="890">
        <v>1340484</v>
      </c>
      <c r="DM115" s="890"/>
      <c r="DN115" s="890"/>
      <c r="DO115" s="890"/>
      <c r="DP115" s="890"/>
      <c r="DQ115" s="890">
        <v>1189977</v>
      </c>
      <c r="DR115" s="890"/>
      <c r="DS115" s="890"/>
      <c r="DT115" s="890"/>
      <c r="DU115" s="890"/>
      <c r="DV115" s="891">
        <v>0.3</v>
      </c>
      <c r="DW115" s="891"/>
      <c r="DX115" s="891"/>
      <c r="DY115" s="891"/>
      <c r="DZ115" s="892"/>
    </row>
    <row r="116" spans="1:130" s="208" customFormat="1" ht="26.25" customHeight="1" x14ac:dyDescent="0.2">
      <c r="A116" s="927"/>
      <c r="B116" s="928"/>
      <c r="C116" s="929" t="s">
        <v>422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v>44</v>
      </c>
      <c r="AL116" s="917"/>
      <c r="AM116" s="917"/>
      <c r="AN116" s="917"/>
      <c r="AO116" s="918"/>
      <c r="AP116" s="920">
        <v>0</v>
      </c>
      <c r="AQ116" s="921"/>
      <c r="AR116" s="921"/>
      <c r="AS116" s="921"/>
      <c r="AT116" s="922"/>
      <c r="AU116" s="872"/>
      <c r="AV116" s="873"/>
      <c r="AW116" s="873"/>
      <c r="AX116" s="873"/>
      <c r="AY116" s="873"/>
      <c r="AZ116" s="931" t="s">
        <v>423</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424</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425</v>
      </c>
      <c r="Z117" s="858"/>
      <c r="AA117" s="939">
        <v>120531521</v>
      </c>
      <c r="AB117" s="940"/>
      <c r="AC117" s="940"/>
      <c r="AD117" s="940"/>
      <c r="AE117" s="941"/>
      <c r="AF117" s="942">
        <v>115168105</v>
      </c>
      <c r="AG117" s="940"/>
      <c r="AH117" s="940"/>
      <c r="AI117" s="940"/>
      <c r="AJ117" s="941"/>
      <c r="AK117" s="942">
        <v>111205232</v>
      </c>
      <c r="AL117" s="940"/>
      <c r="AM117" s="940"/>
      <c r="AN117" s="940"/>
      <c r="AO117" s="941"/>
      <c r="AP117" s="943"/>
      <c r="AQ117" s="944"/>
      <c r="AR117" s="944"/>
      <c r="AS117" s="944"/>
      <c r="AT117" s="945"/>
      <c r="AU117" s="872"/>
      <c r="AV117" s="873"/>
      <c r="AW117" s="873"/>
      <c r="AX117" s="873"/>
      <c r="AY117" s="873"/>
      <c r="AZ117" s="886" t="s">
        <v>426</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427</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401</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399</v>
      </c>
      <c r="AB118" s="857"/>
      <c r="AC118" s="857"/>
      <c r="AD118" s="857"/>
      <c r="AE118" s="858"/>
      <c r="AF118" s="856" t="s">
        <v>299</v>
      </c>
      <c r="AG118" s="857"/>
      <c r="AH118" s="857"/>
      <c r="AI118" s="857"/>
      <c r="AJ118" s="858"/>
      <c r="AK118" s="856" t="s">
        <v>298</v>
      </c>
      <c r="AL118" s="857"/>
      <c r="AM118" s="857"/>
      <c r="AN118" s="857"/>
      <c r="AO118" s="858"/>
      <c r="AP118" s="934" t="s">
        <v>400</v>
      </c>
      <c r="AQ118" s="935"/>
      <c r="AR118" s="935"/>
      <c r="AS118" s="935"/>
      <c r="AT118" s="936"/>
      <c r="AU118" s="872"/>
      <c r="AV118" s="873"/>
      <c r="AW118" s="873"/>
      <c r="AX118" s="873"/>
      <c r="AY118" s="873"/>
      <c r="AZ118" s="937" t="s">
        <v>428</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429</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404</v>
      </c>
      <c r="B119" s="911"/>
      <c r="C119" s="893" t="s">
        <v>405</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v>48085</v>
      </c>
      <c r="AL119" s="864"/>
      <c r="AM119" s="864"/>
      <c r="AN119" s="864"/>
      <c r="AO119" s="865"/>
      <c r="AP119" s="867">
        <v>0</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430</v>
      </c>
      <c r="BP119" s="959"/>
      <c r="BQ119" s="954">
        <v>1699146889</v>
      </c>
      <c r="BR119" s="955"/>
      <c r="BS119" s="955"/>
      <c r="BT119" s="955"/>
      <c r="BU119" s="955"/>
      <c r="BV119" s="955">
        <v>1689988427</v>
      </c>
      <c r="BW119" s="955"/>
      <c r="BX119" s="955"/>
      <c r="BY119" s="955"/>
      <c r="BZ119" s="955"/>
      <c r="CA119" s="955">
        <v>1682399491</v>
      </c>
      <c r="CB119" s="955"/>
      <c r="CC119" s="955"/>
      <c r="CD119" s="955"/>
      <c r="CE119" s="955"/>
      <c r="CF119" s="956"/>
      <c r="CG119" s="957"/>
      <c r="CH119" s="957"/>
      <c r="CI119" s="957"/>
      <c r="CJ119" s="958"/>
      <c r="CK119" s="914"/>
      <c r="CL119" s="915"/>
      <c r="CM119" s="937" t="s">
        <v>431</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2">
      <c r="A120" s="1019"/>
      <c r="B120" s="913"/>
      <c r="C120" s="886" t="s">
        <v>408</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432</v>
      </c>
      <c r="AV120" s="947"/>
      <c r="AW120" s="947"/>
      <c r="AX120" s="947"/>
      <c r="AY120" s="948"/>
      <c r="AZ120" s="893" t="s">
        <v>433</v>
      </c>
      <c r="BA120" s="861"/>
      <c r="BB120" s="861"/>
      <c r="BC120" s="861"/>
      <c r="BD120" s="861"/>
      <c r="BE120" s="861"/>
      <c r="BF120" s="861"/>
      <c r="BG120" s="861"/>
      <c r="BH120" s="861"/>
      <c r="BI120" s="861"/>
      <c r="BJ120" s="861"/>
      <c r="BK120" s="861"/>
      <c r="BL120" s="861"/>
      <c r="BM120" s="861"/>
      <c r="BN120" s="861"/>
      <c r="BO120" s="861"/>
      <c r="BP120" s="862"/>
      <c r="BQ120" s="894">
        <v>118473258</v>
      </c>
      <c r="BR120" s="895"/>
      <c r="BS120" s="895"/>
      <c r="BT120" s="895"/>
      <c r="BU120" s="895"/>
      <c r="BV120" s="895">
        <v>135134143</v>
      </c>
      <c r="BW120" s="895"/>
      <c r="BX120" s="895"/>
      <c r="BY120" s="895"/>
      <c r="BZ120" s="895"/>
      <c r="CA120" s="895">
        <v>150244184</v>
      </c>
      <c r="CB120" s="895"/>
      <c r="CC120" s="895"/>
      <c r="CD120" s="895"/>
      <c r="CE120" s="895"/>
      <c r="CF120" s="908">
        <v>38.5</v>
      </c>
      <c r="CG120" s="909"/>
      <c r="CH120" s="909"/>
      <c r="CI120" s="909"/>
      <c r="CJ120" s="909"/>
      <c r="CK120" s="963" t="s">
        <v>434</v>
      </c>
      <c r="CL120" s="964"/>
      <c r="CM120" s="964"/>
      <c r="CN120" s="964"/>
      <c r="CO120" s="965"/>
      <c r="CP120" s="971" t="s">
        <v>381</v>
      </c>
      <c r="CQ120" s="972"/>
      <c r="CR120" s="972"/>
      <c r="CS120" s="972"/>
      <c r="CT120" s="972"/>
      <c r="CU120" s="972"/>
      <c r="CV120" s="972"/>
      <c r="CW120" s="972"/>
      <c r="CX120" s="972"/>
      <c r="CY120" s="972"/>
      <c r="CZ120" s="972"/>
      <c r="DA120" s="972"/>
      <c r="DB120" s="972"/>
      <c r="DC120" s="972"/>
      <c r="DD120" s="972"/>
      <c r="DE120" s="972"/>
      <c r="DF120" s="973"/>
      <c r="DG120" s="894">
        <v>27892055</v>
      </c>
      <c r="DH120" s="895"/>
      <c r="DI120" s="895"/>
      <c r="DJ120" s="895"/>
      <c r="DK120" s="895"/>
      <c r="DL120" s="895">
        <v>26255330</v>
      </c>
      <c r="DM120" s="895"/>
      <c r="DN120" s="895"/>
      <c r="DO120" s="895"/>
      <c r="DP120" s="895"/>
      <c r="DQ120" s="895">
        <v>24376804</v>
      </c>
      <c r="DR120" s="895"/>
      <c r="DS120" s="895"/>
      <c r="DT120" s="895"/>
      <c r="DU120" s="895"/>
      <c r="DV120" s="896">
        <v>6.3</v>
      </c>
      <c r="DW120" s="896"/>
      <c r="DX120" s="896"/>
      <c r="DY120" s="896"/>
      <c r="DZ120" s="897"/>
    </row>
    <row r="121" spans="1:130" s="208" customFormat="1" ht="26.25" customHeight="1" x14ac:dyDescent="0.2">
      <c r="A121" s="1019"/>
      <c r="B121" s="913"/>
      <c r="C121" s="960" t="s">
        <v>435</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194039</v>
      </c>
      <c r="AB121" s="917"/>
      <c r="AC121" s="917"/>
      <c r="AD121" s="917"/>
      <c r="AE121" s="918"/>
      <c r="AF121" s="919">
        <v>60900</v>
      </c>
      <c r="AG121" s="917"/>
      <c r="AH121" s="917"/>
      <c r="AI121" s="917"/>
      <c r="AJ121" s="918"/>
      <c r="AK121" s="919">
        <v>40032</v>
      </c>
      <c r="AL121" s="917"/>
      <c r="AM121" s="917"/>
      <c r="AN121" s="917"/>
      <c r="AO121" s="918"/>
      <c r="AP121" s="920">
        <v>0</v>
      </c>
      <c r="AQ121" s="921"/>
      <c r="AR121" s="921"/>
      <c r="AS121" s="921"/>
      <c r="AT121" s="922"/>
      <c r="AU121" s="949"/>
      <c r="AV121" s="950"/>
      <c r="AW121" s="950"/>
      <c r="AX121" s="950"/>
      <c r="AY121" s="951"/>
      <c r="AZ121" s="886" t="s">
        <v>436</v>
      </c>
      <c r="BA121" s="887"/>
      <c r="BB121" s="887"/>
      <c r="BC121" s="887"/>
      <c r="BD121" s="887"/>
      <c r="BE121" s="887"/>
      <c r="BF121" s="887"/>
      <c r="BG121" s="887"/>
      <c r="BH121" s="887"/>
      <c r="BI121" s="887"/>
      <c r="BJ121" s="887"/>
      <c r="BK121" s="887"/>
      <c r="BL121" s="887"/>
      <c r="BM121" s="887"/>
      <c r="BN121" s="887"/>
      <c r="BO121" s="887"/>
      <c r="BP121" s="888"/>
      <c r="BQ121" s="889">
        <v>8279249</v>
      </c>
      <c r="BR121" s="890"/>
      <c r="BS121" s="890"/>
      <c r="BT121" s="890"/>
      <c r="BU121" s="890"/>
      <c r="BV121" s="890">
        <v>8577902</v>
      </c>
      <c r="BW121" s="890"/>
      <c r="BX121" s="890"/>
      <c r="BY121" s="890"/>
      <c r="BZ121" s="890"/>
      <c r="CA121" s="890">
        <v>9156428</v>
      </c>
      <c r="CB121" s="890"/>
      <c r="CC121" s="890"/>
      <c r="CD121" s="890"/>
      <c r="CE121" s="890"/>
      <c r="CF121" s="884">
        <v>2.2999999999999998</v>
      </c>
      <c r="CG121" s="885"/>
      <c r="CH121" s="885"/>
      <c r="CI121" s="885"/>
      <c r="CJ121" s="885"/>
      <c r="CK121" s="966"/>
      <c r="CL121" s="967"/>
      <c r="CM121" s="967"/>
      <c r="CN121" s="967"/>
      <c r="CO121" s="968"/>
      <c r="CP121" s="976" t="s">
        <v>380</v>
      </c>
      <c r="CQ121" s="977"/>
      <c r="CR121" s="977"/>
      <c r="CS121" s="977"/>
      <c r="CT121" s="977"/>
      <c r="CU121" s="977"/>
      <c r="CV121" s="977"/>
      <c r="CW121" s="977"/>
      <c r="CX121" s="977"/>
      <c r="CY121" s="977"/>
      <c r="CZ121" s="977"/>
      <c r="DA121" s="977"/>
      <c r="DB121" s="977"/>
      <c r="DC121" s="977"/>
      <c r="DD121" s="977"/>
      <c r="DE121" s="977"/>
      <c r="DF121" s="978"/>
      <c r="DG121" s="889">
        <v>3996865</v>
      </c>
      <c r="DH121" s="890"/>
      <c r="DI121" s="890"/>
      <c r="DJ121" s="890"/>
      <c r="DK121" s="890"/>
      <c r="DL121" s="890">
        <v>3755591</v>
      </c>
      <c r="DM121" s="890"/>
      <c r="DN121" s="890"/>
      <c r="DO121" s="890"/>
      <c r="DP121" s="890"/>
      <c r="DQ121" s="890">
        <v>3485607</v>
      </c>
      <c r="DR121" s="890"/>
      <c r="DS121" s="890"/>
      <c r="DT121" s="890"/>
      <c r="DU121" s="890"/>
      <c r="DV121" s="891">
        <v>0.9</v>
      </c>
      <c r="DW121" s="891"/>
      <c r="DX121" s="891"/>
      <c r="DY121" s="891"/>
      <c r="DZ121" s="892"/>
    </row>
    <row r="122" spans="1:130" s="208" customFormat="1" ht="26.25" customHeight="1" x14ac:dyDescent="0.2">
      <c r="A122" s="1019"/>
      <c r="B122" s="913"/>
      <c r="C122" s="886" t="s">
        <v>418</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243852</v>
      </c>
      <c r="AB122" s="917"/>
      <c r="AC122" s="917"/>
      <c r="AD122" s="917"/>
      <c r="AE122" s="918"/>
      <c r="AF122" s="919">
        <v>248788</v>
      </c>
      <c r="AG122" s="917"/>
      <c r="AH122" s="917"/>
      <c r="AI122" s="917"/>
      <c r="AJ122" s="918"/>
      <c r="AK122" s="919">
        <v>241830</v>
      </c>
      <c r="AL122" s="917"/>
      <c r="AM122" s="917"/>
      <c r="AN122" s="917"/>
      <c r="AO122" s="918"/>
      <c r="AP122" s="920">
        <v>0.1</v>
      </c>
      <c r="AQ122" s="921"/>
      <c r="AR122" s="921"/>
      <c r="AS122" s="921"/>
      <c r="AT122" s="922"/>
      <c r="AU122" s="949"/>
      <c r="AV122" s="950"/>
      <c r="AW122" s="950"/>
      <c r="AX122" s="950"/>
      <c r="AY122" s="951"/>
      <c r="AZ122" s="937" t="s">
        <v>437</v>
      </c>
      <c r="BA122" s="929"/>
      <c r="BB122" s="929"/>
      <c r="BC122" s="929"/>
      <c r="BD122" s="929"/>
      <c r="BE122" s="929"/>
      <c r="BF122" s="929"/>
      <c r="BG122" s="929"/>
      <c r="BH122" s="929"/>
      <c r="BI122" s="929"/>
      <c r="BJ122" s="929"/>
      <c r="BK122" s="929"/>
      <c r="BL122" s="929"/>
      <c r="BM122" s="929"/>
      <c r="BN122" s="929"/>
      <c r="BO122" s="929"/>
      <c r="BP122" s="930"/>
      <c r="BQ122" s="954">
        <v>939888699</v>
      </c>
      <c r="BR122" s="955"/>
      <c r="BS122" s="955"/>
      <c r="BT122" s="955"/>
      <c r="BU122" s="955"/>
      <c r="BV122" s="955">
        <v>922360347</v>
      </c>
      <c r="BW122" s="955"/>
      <c r="BX122" s="955"/>
      <c r="BY122" s="955"/>
      <c r="BZ122" s="955"/>
      <c r="CA122" s="955">
        <v>881496971</v>
      </c>
      <c r="CB122" s="955"/>
      <c r="CC122" s="955"/>
      <c r="CD122" s="955"/>
      <c r="CE122" s="955"/>
      <c r="CF122" s="974">
        <v>226</v>
      </c>
      <c r="CG122" s="975"/>
      <c r="CH122" s="975"/>
      <c r="CI122" s="975"/>
      <c r="CJ122" s="975"/>
      <c r="CK122" s="966"/>
      <c r="CL122" s="967"/>
      <c r="CM122" s="967"/>
      <c r="CN122" s="967"/>
      <c r="CO122" s="968"/>
      <c r="CP122" s="976" t="s">
        <v>382</v>
      </c>
      <c r="CQ122" s="977"/>
      <c r="CR122" s="977"/>
      <c r="CS122" s="977"/>
      <c r="CT122" s="977"/>
      <c r="CU122" s="977"/>
      <c r="CV122" s="977"/>
      <c r="CW122" s="977"/>
      <c r="CX122" s="977"/>
      <c r="CY122" s="977"/>
      <c r="CZ122" s="977"/>
      <c r="DA122" s="977"/>
      <c r="DB122" s="977"/>
      <c r="DC122" s="977"/>
      <c r="DD122" s="977"/>
      <c r="DE122" s="977"/>
      <c r="DF122" s="978"/>
      <c r="DG122" s="889">
        <v>780269</v>
      </c>
      <c r="DH122" s="890"/>
      <c r="DI122" s="890"/>
      <c r="DJ122" s="890"/>
      <c r="DK122" s="890"/>
      <c r="DL122" s="890">
        <v>691860</v>
      </c>
      <c r="DM122" s="890"/>
      <c r="DN122" s="890"/>
      <c r="DO122" s="890"/>
      <c r="DP122" s="890"/>
      <c r="DQ122" s="890">
        <v>764558</v>
      </c>
      <c r="DR122" s="890"/>
      <c r="DS122" s="890"/>
      <c r="DT122" s="890"/>
      <c r="DU122" s="890"/>
      <c r="DV122" s="891">
        <v>0.2</v>
      </c>
      <c r="DW122" s="891"/>
      <c r="DX122" s="891"/>
      <c r="DY122" s="891"/>
      <c r="DZ122" s="892"/>
    </row>
    <row r="123" spans="1:130" s="208" customFormat="1" ht="26.25" customHeight="1" x14ac:dyDescent="0.2">
      <c r="A123" s="1019"/>
      <c r="B123" s="913"/>
      <c r="C123" s="886" t="s">
        <v>424</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438</v>
      </c>
      <c r="BP123" s="959"/>
      <c r="BQ123" s="1025">
        <v>1066641206</v>
      </c>
      <c r="BR123" s="1026"/>
      <c r="BS123" s="1026"/>
      <c r="BT123" s="1026"/>
      <c r="BU123" s="1026"/>
      <c r="BV123" s="1026">
        <v>1066072392</v>
      </c>
      <c r="BW123" s="1026"/>
      <c r="BX123" s="1026"/>
      <c r="BY123" s="1026"/>
      <c r="BZ123" s="1026"/>
      <c r="CA123" s="1026">
        <v>1040897583</v>
      </c>
      <c r="CB123" s="1026"/>
      <c r="CC123" s="1026"/>
      <c r="CD123" s="1026"/>
      <c r="CE123" s="1026"/>
      <c r="CF123" s="956"/>
      <c r="CG123" s="957"/>
      <c r="CH123" s="957"/>
      <c r="CI123" s="957"/>
      <c r="CJ123" s="958"/>
      <c r="CK123" s="966"/>
      <c r="CL123" s="967"/>
      <c r="CM123" s="967"/>
      <c r="CN123" s="967"/>
      <c r="CO123" s="968"/>
      <c r="CP123" s="976" t="s">
        <v>384</v>
      </c>
      <c r="CQ123" s="977"/>
      <c r="CR123" s="977"/>
      <c r="CS123" s="977"/>
      <c r="CT123" s="977"/>
      <c r="CU123" s="977"/>
      <c r="CV123" s="977"/>
      <c r="CW123" s="977"/>
      <c r="CX123" s="977"/>
      <c r="CY123" s="977"/>
      <c r="CZ123" s="977"/>
      <c r="DA123" s="977"/>
      <c r="DB123" s="977"/>
      <c r="DC123" s="977"/>
      <c r="DD123" s="977"/>
      <c r="DE123" s="977"/>
      <c r="DF123" s="978"/>
      <c r="DG123" s="889">
        <v>193608</v>
      </c>
      <c r="DH123" s="890"/>
      <c r="DI123" s="890"/>
      <c r="DJ123" s="890"/>
      <c r="DK123" s="890"/>
      <c r="DL123" s="890">
        <v>151195</v>
      </c>
      <c r="DM123" s="890"/>
      <c r="DN123" s="890"/>
      <c r="DO123" s="890"/>
      <c r="DP123" s="890"/>
      <c r="DQ123" s="890">
        <v>96325</v>
      </c>
      <c r="DR123" s="890"/>
      <c r="DS123" s="890"/>
      <c r="DT123" s="890"/>
      <c r="DU123" s="890"/>
      <c r="DV123" s="891">
        <v>0</v>
      </c>
      <c r="DW123" s="891"/>
      <c r="DX123" s="891"/>
      <c r="DY123" s="891"/>
      <c r="DZ123" s="892"/>
    </row>
    <row r="124" spans="1:130" s="208" customFormat="1" ht="26.25" customHeight="1" thickBot="1" x14ac:dyDescent="0.25">
      <c r="A124" s="1019"/>
      <c r="B124" s="913"/>
      <c r="C124" s="886" t="s">
        <v>427</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439</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169.4</v>
      </c>
      <c r="BR124" s="986"/>
      <c r="BS124" s="986"/>
      <c r="BT124" s="986"/>
      <c r="BU124" s="986"/>
      <c r="BV124" s="986">
        <v>164.5</v>
      </c>
      <c r="BW124" s="986"/>
      <c r="BX124" s="986"/>
      <c r="BY124" s="986"/>
      <c r="BZ124" s="986"/>
      <c r="CA124" s="986">
        <v>164.4</v>
      </c>
      <c r="CB124" s="986"/>
      <c r="CC124" s="986"/>
      <c r="CD124" s="986"/>
      <c r="CE124" s="986"/>
      <c r="CF124" s="987"/>
      <c r="CG124" s="988"/>
      <c r="CH124" s="988"/>
      <c r="CI124" s="988"/>
      <c r="CJ124" s="989"/>
      <c r="CK124" s="969"/>
      <c r="CL124" s="969"/>
      <c r="CM124" s="969"/>
      <c r="CN124" s="969"/>
      <c r="CO124" s="970"/>
      <c r="CP124" s="990" t="s">
        <v>440</v>
      </c>
      <c r="CQ124" s="991"/>
      <c r="CR124" s="991"/>
      <c r="CS124" s="991"/>
      <c r="CT124" s="991"/>
      <c r="CU124" s="991"/>
      <c r="CV124" s="991"/>
      <c r="CW124" s="991"/>
      <c r="CX124" s="991"/>
      <c r="CY124" s="991"/>
      <c r="CZ124" s="991"/>
      <c r="DA124" s="991"/>
      <c r="DB124" s="991"/>
      <c r="DC124" s="991"/>
      <c r="DD124" s="991"/>
      <c r="DE124" s="991"/>
      <c r="DF124" s="992"/>
      <c r="DG124" s="954">
        <v>45694</v>
      </c>
      <c r="DH124" s="955"/>
      <c r="DI124" s="955"/>
      <c r="DJ124" s="955"/>
      <c r="DK124" s="955"/>
      <c r="DL124" s="955">
        <v>37377</v>
      </c>
      <c r="DM124" s="955"/>
      <c r="DN124" s="955"/>
      <c r="DO124" s="955"/>
      <c r="DP124" s="955"/>
      <c r="DQ124" s="955">
        <v>35928</v>
      </c>
      <c r="DR124" s="955"/>
      <c r="DS124" s="955"/>
      <c r="DT124" s="955"/>
      <c r="DU124" s="955"/>
      <c r="DV124" s="979">
        <v>0</v>
      </c>
      <c r="DW124" s="979"/>
      <c r="DX124" s="979"/>
      <c r="DY124" s="979"/>
      <c r="DZ124" s="980"/>
    </row>
    <row r="125" spans="1:130" s="208" customFormat="1" ht="26.25" customHeight="1" x14ac:dyDescent="0.2">
      <c r="A125" s="1019"/>
      <c r="B125" s="913"/>
      <c r="C125" s="886" t="s">
        <v>429</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441</v>
      </c>
      <c r="CL125" s="964"/>
      <c r="CM125" s="964"/>
      <c r="CN125" s="964"/>
      <c r="CO125" s="965"/>
      <c r="CP125" s="893" t="s">
        <v>442</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431</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443</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444</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112486</v>
      </c>
      <c r="AB127" s="917"/>
      <c r="AC127" s="917"/>
      <c r="AD127" s="917"/>
      <c r="AE127" s="918"/>
      <c r="AF127" s="919">
        <v>124370</v>
      </c>
      <c r="AG127" s="917"/>
      <c r="AH127" s="917"/>
      <c r="AI127" s="917"/>
      <c r="AJ127" s="918"/>
      <c r="AK127" s="919">
        <v>131745</v>
      </c>
      <c r="AL127" s="917"/>
      <c r="AM127" s="917"/>
      <c r="AN127" s="917"/>
      <c r="AO127" s="918"/>
      <c r="AP127" s="920">
        <v>0</v>
      </c>
      <c r="AQ127" s="921"/>
      <c r="AR127" s="921"/>
      <c r="AS127" s="921"/>
      <c r="AT127" s="922"/>
      <c r="AU127" s="210"/>
      <c r="AV127" s="210"/>
      <c r="AW127" s="210"/>
      <c r="AX127" s="993" t="s">
        <v>445</v>
      </c>
      <c r="AY127" s="994"/>
      <c r="AZ127" s="994"/>
      <c r="BA127" s="994"/>
      <c r="BB127" s="994"/>
      <c r="BC127" s="994"/>
      <c r="BD127" s="994"/>
      <c r="BE127" s="995"/>
      <c r="BF127" s="996" t="s">
        <v>446</v>
      </c>
      <c r="BG127" s="994"/>
      <c r="BH127" s="994"/>
      <c r="BI127" s="994"/>
      <c r="BJ127" s="994"/>
      <c r="BK127" s="994"/>
      <c r="BL127" s="995"/>
      <c r="BM127" s="996" t="s">
        <v>447</v>
      </c>
      <c r="BN127" s="994"/>
      <c r="BO127" s="994"/>
      <c r="BP127" s="994"/>
      <c r="BQ127" s="994"/>
      <c r="BR127" s="994"/>
      <c r="BS127" s="995"/>
      <c r="BT127" s="996" t="s">
        <v>448</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449</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450</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451</v>
      </c>
      <c r="X128" s="1005"/>
      <c r="Y128" s="1005"/>
      <c r="Z128" s="1006"/>
      <c r="AA128" s="1007">
        <v>2031420</v>
      </c>
      <c r="AB128" s="1008"/>
      <c r="AC128" s="1008"/>
      <c r="AD128" s="1008"/>
      <c r="AE128" s="1009"/>
      <c r="AF128" s="1010">
        <v>2113322</v>
      </c>
      <c r="AG128" s="1008"/>
      <c r="AH128" s="1008"/>
      <c r="AI128" s="1008"/>
      <c r="AJ128" s="1009"/>
      <c r="AK128" s="1010">
        <v>1379013</v>
      </c>
      <c r="AL128" s="1008"/>
      <c r="AM128" s="1008"/>
      <c r="AN128" s="1008"/>
      <c r="AO128" s="1009"/>
      <c r="AP128" s="1011"/>
      <c r="AQ128" s="1012"/>
      <c r="AR128" s="1012"/>
      <c r="AS128" s="1012"/>
      <c r="AT128" s="1013"/>
      <c r="AU128" s="210"/>
      <c r="AV128" s="210"/>
      <c r="AW128" s="210"/>
      <c r="AX128" s="860" t="s">
        <v>452</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453</v>
      </c>
      <c r="CQ128" s="675"/>
      <c r="CR128" s="675"/>
      <c r="CS128" s="675"/>
      <c r="CT128" s="675"/>
      <c r="CU128" s="675"/>
      <c r="CV128" s="675"/>
      <c r="CW128" s="675"/>
      <c r="CX128" s="675"/>
      <c r="CY128" s="675"/>
      <c r="CZ128" s="675"/>
      <c r="DA128" s="675"/>
      <c r="DB128" s="675"/>
      <c r="DC128" s="675"/>
      <c r="DD128" s="675"/>
      <c r="DE128" s="675"/>
      <c r="DF128" s="998"/>
      <c r="DG128" s="999">
        <v>8598</v>
      </c>
      <c r="DH128" s="1000"/>
      <c r="DI128" s="1000"/>
      <c r="DJ128" s="1000"/>
      <c r="DK128" s="1000"/>
      <c r="DL128" s="1000">
        <v>5394</v>
      </c>
      <c r="DM128" s="1000"/>
      <c r="DN128" s="1000"/>
      <c r="DO128" s="1000"/>
      <c r="DP128" s="1000"/>
      <c r="DQ128" s="1000">
        <v>2755</v>
      </c>
      <c r="DR128" s="1000"/>
      <c r="DS128" s="1000"/>
      <c r="DT128" s="1000"/>
      <c r="DU128" s="1000"/>
      <c r="DV128" s="1001">
        <v>0</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454</v>
      </c>
      <c r="X129" s="1033"/>
      <c r="Y129" s="1033"/>
      <c r="Z129" s="1034"/>
      <c r="AA129" s="916">
        <v>445218907</v>
      </c>
      <c r="AB129" s="917"/>
      <c r="AC129" s="917"/>
      <c r="AD129" s="917"/>
      <c r="AE129" s="918"/>
      <c r="AF129" s="919">
        <v>450753939</v>
      </c>
      <c r="AG129" s="917"/>
      <c r="AH129" s="917"/>
      <c r="AI129" s="917"/>
      <c r="AJ129" s="918"/>
      <c r="AK129" s="919">
        <v>458694146</v>
      </c>
      <c r="AL129" s="917"/>
      <c r="AM129" s="917"/>
      <c r="AN129" s="917"/>
      <c r="AO129" s="918"/>
      <c r="AP129" s="1035"/>
      <c r="AQ129" s="1036"/>
      <c r="AR129" s="1036"/>
      <c r="AS129" s="1036"/>
      <c r="AT129" s="1037"/>
      <c r="AU129" s="211"/>
      <c r="AV129" s="211"/>
      <c r="AW129" s="211"/>
      <c r="AX129" s="1027" t="s">
        <v>455</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456</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457</v>
      </c>
      <c r="X130" s="1033"/>
      <c r="Y130" s="1033"/>
      <c r="Z130" s="1034"/>
      <c r="AA130" s="916">
        <v>71920634</v>
      </c>
      <c r="AB130" s="917"/>
      <c r="AC130" s="917"/>
      <c r="AD130" s="917"/>
      <c r="AE130" s="918"/>
      <c r="AF130" s="919">
        <v>71586001</v>
      </c>
      <c r="AG130" s="917"/>
      <c r="AH130" s="917"/>
      <c r="AI130" s="917"/>
      <c r="AJ130" s="918"/>
      <c r="AK130" s="919">
        <v>68722970</v>
      </c>
      <c r="AL130" s="917"/>
      <c r="AM130" s="917"/>
      <c r="AN130" s="917"/>
      <c r="AO130" s="918"/>
      <c r="AP130" s="1035"/>
      <c r="AQ130" s="1036"/>
      <c r="AR130" s="1036"/>
      <c r="AS130" s="1036"/>
      <c r="AT130" s="1037"/>
      <c r="AU130" s="211"/>
      <c r="AV130" s="211"/>
      <c r="AW130" s="211"/>
      <c r="AX130" s="1027" t="s">
        <v>458</v>
      </c>
      <c r="AY130" s="887"/>
      <c r="AZ130" s="887"/>
      <c r="BA130" s="887"/>
      <c r="BB130" s="887"/>
      <c r="BC130" s="887"/>
      <c r="BD130" s="887"/>
      <c r="BE130" s="888"/>
      <c r="BF130" s="1063">
        <v>11.3</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459</v>
      </c>
      <c r="X131" s="1070"/>
      <c r="Y131" s="1070"/>
      <c r="Z131" s="1071"/>
      <c r="AA131" s="1072">
        <v>373298273</v>
      </c>
      <c r="AB131" s="1073"/>
      <c r="AC131" s="1073"/>
      <c r="AD131" s="1073"/>
      <c r="AE131" s="1074"/>
      <c r="AF131" s="1075">
        <v>379167938</v>
      </c>
      <c r="AG131" s="1073"/>
      <c r="AH131" s="1073"/>
      <c r="AI131" s="1073"/>
      <c r="AJ131" s="1074"/>
      <c r="AK131" s="1075">
        <v>389971176</v>
      </c>
      <c r="AL131" s="1073"/>
      <c r="AM131" s="1073"/>
      <c r="AN131" s="1073"/>
      <c r="AO131" s="1074"/>
      <c r="AP131" s="1076"/>
      <c r="AQ131" s="1077"/>
      <c r="AR131" s="1077"/>
      <c r="AS131" s="1077"/>
      <c r="AT131" s="1078"/>
      <c r="AU131" s="211"/>
      <c r="AV131" s="211"/>
      <c r="AW131" s="211"/>
      <c r="AX131" s="1045" t="s">
        <v>460</v>
      </c>
      <c r="AY131" s="675"/>
      <c r="AZ131" s="675"/>
      <c r="BA131" s="675"/>
      <c r="BB131" s="675"/>
      <c r="BC131" s="675"/>
      <c r="BD131" s="675"/>
      <c r="BE131" s="998"/>
      <c r="BF131" s="1046">
        <v>164.4</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461</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462</v>
      </c>
      <c r="W132" s="1056"/>
      <c r="X132" s="1056"/>
      <c r="Y132" s="1056"/>
      <c r="Z132" s="1057"/>
      <c r="AA132" s="1058">
        <v>12.477814759999999</v>
      </c>
      <c r="AB132" s="1059"/>
      <c r="AC132" s="1059"/>
      <c r="AD132" s="1059"/>
      <c r="AE132" s="1060"/>
      <c r="AF132" s="1061">
        <v>10.936784960000001</v>
      </c>
      <c r="AG132" s="1059"/>
      <c r="AH132" s="1059"/>
      <c r="AI132" s="1059"/>
      <c r="AJ132" s="1060"/>
      <c r="AK132" s="1061">
        <v>10.54007361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463</v>
      </c>
      <c r="W133" s="1039"/>
      <c r="X133" s="1039"/>
      <c r="Y133" s="1039"/>
      <c r="Z133" s="1040"/>
      <c r="AA133" s="1041">
        <v>12.1</v>
      </c>
      <c r="AB133" s="1042"/>
      <c r="AC133" s="1042"/>
      <c r="AD133" s="1042"/>
      <c r="AE133" s="1043"/>
      <c r="AF133" s="1041">
        <v>11.6</v>
      </c>
      <c r="AG133" s="1042"/>
      <c r="AH133" s="1042"/>
      <c r="AI133" s="1042"/>
      <c r="AJ133" s="1043"/>
      <c r="AK133" s="1041">
        <v>11.3</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uM3I5lhWHzdxnLrnnNAFDZCPZk9lcdCItZr1Vc2+7Nb0VNpA5S3ZHZtzEjPxPcwNFZvcmvUpiNZ5FUdtmIhd5g==" saltValue="BVi1ODnKF/BokjVyuDcV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hLKf2r5y1L5SAuOp8IvfI2ZB93cYYvNlO4/VoaQKNnmiqF86EYNGewdnsmKYd1pPd6vGU11xbyc7VhgGjjbBOQ==" saltValue="bnPgjrIL0ws8LFsBMssa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j7VjIG1Jbpi669ttRaDN2dTc6gNf60WTmV+P2hdcStVj1Fy7RcGOQsEEPDbO/XBNm7kiYA2OJel6mwzRdXp/sg==" saltValue="Rf2vR1IS/y7o43dU9O3JW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464</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465</v>
      </c>
      <c r="AL6" s="244"/>
      <c r="AM6" s="244"/>
      <c r="AN6" s="244"/>
    </row>
    <row r="7" spans="1:46" ht="13.5" customHeight="1" x14ac:dyDescent="0.2">
      <c r="A7" s="243"/>
      <c r="AK7" s="246"/>
      <c r="AL7" s="247"/>
      <c r="AM7" s="247"/>
      <c r="AN7" s="248"/>
      <c r="AO7" s="1089" t="s">
        <v>466</v>
      </c>
      <c r="AP7" s="249"/>
      <c r="AQ7" s="250" t="s">
        <v>467</v>
      </c>
      <c r="AR7" s="251"/>
    </row>
    <row r="8" spans="1:46" ht="13" x14ac:dyDescent="0.2">
      <c r="A8" s="243"/>
      <c r="AK8" s="252"/>
      <c r="AL8" s="253"/>
      <c r="AM8" s="253"/>
      <c r="AN8" s="254"/>
      <c r="AO8" s="1090"/>
      <c r="AP8" s="255" t="s">
        <v>468</v>
      </c>
      <c r="AQ8" s="256" t="s">
        <v>469</v>
      </c>
      <c r="AR8" s="257" t="s">
        <v>470</v>
      </c>
    </row>
    <row r="9" spans="1:46" ht="13" x14ac:dyDescent="0.2">
      <c r="A9" s="243"/>
      <c r="AK9" s="1079" t="s">
        <v>471</v>
      </c>
      <c r="AL9" s="1080"/>
      <c r="AM9" s="1080"/>
      <c r="AN9" s="1081"/>
      <c r="AO9" s="258">
        <v>216400500</v>
      </c>
      <c r="AP9" s="258">
        <v>124278</v>
      </c>
      <c r="AQ9" s="259">
        <v>88289</v>
      </c>
      <c r="AR9" s="260">
        <v>40.799999999999997</v>
      </c>
    </row>
    <row r="10" spans="1:46" ht="13.5" customHeight="1" x14ac:dyDescent="0.2">
      <c r="A10" s="243"/>
      <c r="AK10" s="1079" t="s">
        <v>472</v>
      </c>
      <c r="AL10" s="1080"/>
      <c r="AM10" s="1080"/>
      <c r="AN10" s="1081"/>
      <c r="AO10" s="258">
        <v>1207880</v>
      </c>
      <c r="AP10" s="258">
        <v>694</v>
      </c>
      <c r="AQ10" s="259">
        <v>471</v>
      </c>
      <c r="AR10" s="260">
        <v>47.3</v>
      </c>
    </row>
    <row r="11" spans="1:46" ht="13.5" customHeight="1" x14ac:dyDescent="0.2">
      <c r="A11" s="243"/>
      <c r="AK11" s="1079" t="s">
        <v>473</v>
      </c>
      <c r="AL11" s="1080"/>
      <c r="AM11" s="1080"/>
      <c r="AN11" s="1081"/>
      <c r="AO11" s="258" t="s">
        <v>474</v>
      </c>
      <c r="AP11" s="258" t="s">
        <v>474</v>
      </c>
      <c r="AQ11" s="259" t="s">
        <v>474</v>
      </c>
      <c r="AR11" s="260" t="s">
        <v>474</v>
      </c>
    </row>
    <row r="12" spans="1:46" ht="13.5" customHeight="1" x14ac:dyDescent="0.2">
      <c r="A12" s="243"/>
      <c r="AK12" s="1079" t="s">
        <v>475</v>
      </c>
      <c r="AL12" s="1080"/>
      <c r="AM12" s="1080"/>
      <c r="AN12" s="1081"/>
      <c r="AO12" s="258" t="s">
        <v>474</v>
      </c>
      <c r="AP12" s="258" t="s">
        <v>474</v>
      </c>
      <c r="AQ12" s="259">
        <v>7</v>
      </c>
      <c r="AR12" s="260" t="s">
        <v>474</v>
      </c>
    </row>
    <row r="13" spans="1:46" ht="13.5" customHeight="1" x14ac:dyDescent="0.2">
      <c r="A13" s="243"/>
      <c r="AK13" s="1079" t="s">
        <v>476</v>
      </c>
      <c r="AL13" s="1080"/>
      <c r="AM13" s="1080"/>
      <c r="AN13" s="1081"/>
      <c r="AO13" s="258">
        <v>1637264</v>
      </c>
      <c r="AP13" s="258">
        <v>940</v>
      </c>
      <c r="AQ13" s="259">
        <v>1062</v>
      </c>
      <c r="AR13" s="260">
        <v>-11.5</v>
      </c>
    </row>
    <row r="14" spans="1:46" ht="13.5" customHeight="1" x14ac:dyDescent="0.2">
      <c r="A14" s="243"/>
      <c r="AK14" s="1079" t="s">
        <v>477</v>
      </c>
      <c r="AL14" s="1080"/>
      <c r="AM14" s="1080"/>
      <c r="AN14" s="1081"/>
      <c r="AO14" s="258">
        <v>-17932487</v>
      </c>
      <c r="AP14" s="258">
        <v>-10299</v>
      </c>
      <c r="AQ14" s="259">
        <v>-6260</v>
      </c>
      <c r="AR14" s="260">
        <v>64.5</v>
      </c>
    </row>
    <row r="15" spans="1:46" ht="13" x14ac:dyDescent="0.2">
      <c r="A15" s="243"/>
      <c r="AK15" s="1082" t="s">
        <v>152</v>
      </c>
      <c r="AL15" s="1083"/>
      <c r="AM15" s="1083"/>
      <c r="AN15" s="1084"/>
      <c r="AO15" s="258">
        <v>201313157</v>
      </c>
      <c r="AP15" s="258">
        <v>115613</v>
      </c>
      <c r="AQ15" s="259">
        <v>83568</v>
      </c>
      <c r="AR15" s="260">
        <v>38.299999999999997</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478</v>
      </c>
    </row>
    <row r="20" spans="1:46" ht="13" x14ac:dyDescent="0.2">
      <c r="A20" s="243"/>
      <c r="AK20" s="265"/>
      <c r="AL20" s="266"/>
      <c r="AM20" s="266"/>
      <c r="AN20" s="267"/>
      <c r="AO20" s="268" t="s">
        <v>479</v>
      </c>
      <c r="AP20" s="269" t="s">
        <v>480</v>
      </c>
      <c r="AQ20" s="270" t="s">
        <v>481</v>
      </c>
      <c r="AR20" s="271"/>
    </row>
    <row r="21" spans="1:46" s="244" customFormat="1" ht="13" x14ac:dyDescent="0.2">
      <c r="A21" s="272"/>
      <c r="AK21" s="1085" t="s">
        <v>482</v>
      </c>
      <c r="AL21" s="1086"/>
      <c r="AM21" s="1086"/>
      <c r="AN21" s="1087"/>
      <c r="AO21" s="273">
        <v>1315.77</v>
      </c>
      <c r="AP21" s="274">
        <v>935.76</v>
      </c>
      <c r="AQ21" s="275">
        <v>380.01</v>
      </c>
      <c r="AS21" s="276"/>
      <c r="AT21" s="272"/>
    </row>
    <row r="22" spans="1:46" s="244" customFormat="1" ht="13" x14ac:dyDescent="0.2">
      <c r="A22" s="272"/>
      <c r="AK22" s="1085" t="s">
        <v>483</v>
      </c>
      <c r="AL22" s="1086"/>
      <c r="AM22" s="1086"/>
      <c r="AN22" s="1087"/>
      <c r="AO22" s="277">
        <v>101.1</v>
      </c>
      <c r="AP22" s="278">
        <v>100.2</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484</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485</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486</v>
      </c>
      <c r="AL29" s="244"/>
      <c r="AM29" s="244"/>
      <c r="AN29" s="244"/>
      <c r="AS29" s="286"/>
    </row>
    <row r="30" spans="1:46" ht="13.5" customHeight="1" x14ac:dyDescent="0.2">
      <c r="A30" s="243"/>
      <c r="AK30" s="246"/>
      <c r="AL30" s="247"/>
      <c r="AM30" s="247"/>
      <c r="AN30" s="248"/>
      <c r="AO30" s="1089" t="s">
        <v>466</v>
      </c>
      <c r="AP30" s="249"/>
      <c r="AQ30" s="250" t="s">
        <v>467</v>
      </c>
      <c r="AR30" s="251"/>
    </row>
    <row r="31" spans="1:46" ht="13" x14ac:dyDescent="0.2">
      <c r="A31" s="243"/>
      <c r="AK31" s="252"/>
      <c r="AL31" s="253"/>
      <c r="AM31" s="253"/>
      <c r="AN31" s="254"/>
      <c r="AO31" s="1090"/>
      <c r="AP31" s="255" t="s">
        <v>468</v>
      </c>
      <c r="AQ31" s="256" t="s">
        <v>469</v>
      </c>
      <c r="AR31" s="257" t="s">
        <v>470</v>
      </c>
    </row>
    <row r="32" spans="1:46" ht="27" customHeight="1" x14ac:dyDescent="0.2">
      <c r="A32" s="243"/>
      <c r="AK32" s="1099" t="s">
        <v>487</v>
      </c>
      <c r="AL32" s="1100"/>
      <c r="AM32" s="1100"/>
      <c r="AN32" s="1101"/>
      <c r="AO32" s="258">
        <v>97191748</v>
      </c>
      <c r="AP32" s="258">
        <v>55817</v>
      </c>
      <c r="AQ32" s="259">
        <v>24743</v>
      </c>
      <c r="AR32" s="260">
        <v>125.6</v>
      </c>
    </row>
    <row r="33" spans="1:2046 2052:4096 4102:5116 5122:7166 7172:9216 9222:10236 10242:12286 12292:14336 14342:15356 15362:16384" ht="13.5" customHeight="1" x14ac:dyDescent="0.2">
      <c r="A33" s="243"/>
      <c r="AK33" s="1099" t="s">
        <v>488</v>
      </c>
      <c r="AL33" s="1100"/>
      <c r="AM33" s="1100"/>
      <c r="AN33" s="1101"/>
      <c r="AO33" s="258" t="s">
        <v>474</v>
      </c>
      <c r="AP33" s="258" t="s">
        <v>474</v>
      </c>
      <c r="AQ33" s="259">
        <v>934</v>
      </c>
      <c r="AR33" s="260" t="s">
        <v>474</v>
      </c>
    </row>
    <row r="34" spans="1:2046 2052:4096 4102:5116 5122:7166 7172:9216 9222:10236 10242:12286 12292:14336 14342:15356 15362:16384" ht="27" customHeight="1" x14ac:dyDescent="0.2">
      <c r="A34" s="243"/>
      <c r="AK34" s="1099" t="s">
        <v>489</v>
      </c>
      <c r="AL34" s="1100"/>
      <c r="AM34" s="1100"/>
      <c r="AN34" s="1101"/>
      <c r="AO34" s="258">
        <v>10030000</v>
      </c>
      <c r="AP34" s="258">
        <v>5760</v>
      </c>
      <c r="AQ34" s="259">
        <v>21103</v>
      </c>
      <c r="AR34" s="260">
        <v>-72.7</v>
      </c>
    </row>
    <row r="35" spans="1:2046 2052:4096 4102:5116 5122:7166 7172:9216 9222:10236 10242:12286 12292:14336 14342:15356 15362:16384" ht="27" customHeight="1" x14ac:dyDescent="0.2">
      <c r="A35" s="243"/>
      <c r="AK35" s="1099" t="s">
        <v>490</v>
      </c>
      <c r="AL35" s="1100"/>
      <c r="AM35" s="1100"/>
      <c r="AN35" s="1101"/>
      <c r="AO35" s="258">
        <v>2598190</v>
      </c>
      <c r="AP35" s="258">
        <v>1492</v>
      </c>
      <c r="AQ35" s="259">
        <v>738</v>
      </c>
      <c r="AR35" s="260">
        <v>102.2</v>
      </c>
    </row>
    <row r="36" spans="1:2046 2052:4096 4102:5116 5122:7166 7172:9216 9222:10236 10242:12286 12292:14336 14342:15356 15362:16384" ht="27" customHeight="1" x14ac:dyDescent="0.2">
      <c r="A36" s="243"/>
      <c r="AK36" s="1099" t="s">
        <v>491</v>
      </c>
      <c r="AL36" s="1100"/>
      <c r="AM36" s="1100"/>
      <c r="AN36" s="1101"/>
      <c r="AO36" s="258">
        <v>923558</v>
      </c>
      <c r="AP36" s="258">
        <v>530</v>
      </c>
      <c r="AQ36" s="259">
        <v>46</v>
      </c>
      <c r="AR36" s="260">
        <v>1052.2</v>
      </c>
    </row>
    <row r="37" spans="1:2046 2052:4096 4102:5116 5122:7166 7172:9216 9222:10236 10242:12286 12292:14336 14342:15356 15362:16384" ht="13.5" customHeight="1" x14ac:dyDescent="0.2">
      <c r="A37" s="243"/>
      <c r="AK37" s="1099" t="s">
        <v>492</v>
      </c>
      <c r="AL37" s="1100"/>
      <c r="AM37" s="1100"/>
      <c r="AN37" s="1101"/>
      <c r="AO37" s="258">
        <v>461692</v>
      </c>
      <c r="AP37" s="258">
        <v>265</v>
      </c>
      <c r="AQ37" s="259">
        <v>387</v>
      </c>
      <c r="AR37" s="260">
        <v>-31.5</v>
      </c>
    </row>
    <row r="38" spans="1:2046 2052:4096 4102:5116 5122:7166 7172:9216 9222:10236 10242:12286 12292:14336 14342:15356 15362:16384" ht="27" customHeight="1" x14ac:dyDescent="0.2">
      <c r="A38" s="243"/>
      <c r="AK38" s="1096" t="s">
        <v>493</v>
      </c>
      <c r="AL38" s="1097"/>
      <c r="AM38" s="1097"/>
      <c r="AN38" s="1098"/>
      <c r="AO38" s="287">
        <v>44</v>
      </c>
      <c r="AP38" s="287">
        <v>0</v>
      </c>
      <c r="AQ38" s="288">
        <v>1</v>
      </c>
      <c r="AR38" s="279">
        <v>-100</v>
      </c>
      <c r="AS38" s="286"/>
    </row>
    <row r="39" spans="1:2046 2052:4096 4102:5116 5122:7166 7172:9216 9222:10236 10242:12286 12292:14336 14342:15356 15362:16384" ht="13" x14ac:dyDescent="0.2">
      <c r="A39" s="243"/>
      <c r="AK39" s="1096" t="s">
        <v>494</v>
      </c>
      <c r="AL39" s="1097"/>
      <c r="AM39" s="1097"/>
      <c r="AN39" s="1098"/>
      <c r="AO39" s="258">
        <v>-1379013</v>
      </c>
      <c r="AP39" s="258">
        <v>-792</v>
      </c>
      <c r="AQ39" s="259">
        <v>-1874</v>
      </c>
      <c r="AR39" s="260">
        <v>-57.7</v>
      </c>
      <c r="AS39" s="286"/>
    </row>
    <row r="40" spans="1:2046 2052:4096 4102:5116 5122:7166 7172:9216 9222:10236 10242:12286 12292:14336 14342:15356 15362:16384" ht="27" customHeight="1" x14ac:dyDescent="0.2">
      <c r="A40" s="243"/>
      <c r="AK40" s="1099" t="s">
        <v>495</v>
      </c>
      <c r="AL40" s="1100"/>
      <c r="AM40" s="1100"/>
      <c r="AN40" s="1101"/>
      <c r="AO40" s="258">
        <v>-68722970</v>
      </c>
      <c r="AP40" s="258">
        <v>-39467</v>
      </c>
      <c r="AQ40" s="259">
        <v>-26082</v>
      </c>
      <c r="AR40" s="260">
        <v>51.3</v>
      </c>
      <c r="AS40" s="286"/>
    </row>
    <row r="41" spans="1:2046 2052:4096 4102:5116 5122:7166 7172:9216 9222:10236 10242:12286 12292:14336 14342:15356 15362:16384" ht="13" x14ac:dyDescent="0.2">
      <c r="A41" s="243"/>
      <c r="AK41" s="1082" t="s">
        <v>496</v>
      </c>
      <c r="AL41" s="1083"/>
      <c r="AM41" s="1083"/>
      <c r="AN41" s="1084"/>
      <c r="AO41" s="258">
        <v>41103249</v>
      </c>
      <c r="AP41" s="258">
        <v>23605</v>
      </c>
      <c r="AQ41" s="259">
        <v>19998</v>
      </c>
      <c r="AR41" s="260">
        <v>18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497</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498</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466</v>
      </c>
      <c r="AN49" s="1093" t="s">
        <v>499</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500</v>
      </c>
      <c r="AO50" s="300" t="s">
        <v>501</v>
      </c>
      <c r="AP50" s="301" t="s">
        <v>502</v>
      </c>
      <c r="AQ50" s="302" t="s">
        <v>503</v>
      </c>
      <c r="AR50" s="303" t="s">
        <v>504</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505</v>
      </c>
      <c r="AL51" s="296"/>
      <c r="AM51" s="304">
        <v>121756732</v>
      </c>
      <c r="AN51" s="305">
        <v>67614</v>
      </c>
      <c r="AO51" s="306">
        <v>25.1</v>
      </c>
      <c r="AP51" s="307">
        <v>46888</v>
      </c>
      <c r="AQ51" s="308">
        <v>9.5</v>
      </c>
      <c r="AR51" s="309">
        <v>15.6</v>
      </c>
    </row>
    <row r="52" spans="1:16384" ht="13" x14ac:dyDescent="0.2">
      <c r="A52" s="243"/>
      <c r="AK52" s="310"/>
      <c r="AL52" s="311" t="s">
        <v>506</v>
      </c>
      <c r="AM52" s="312">
        <v>35537989</v>
      </c>
      <c r="AN52" s="313">
        <v>19735</v>
      </c>
      <c r="AO52" s="314">
        <v>28.4</v>
      </c>
      <c r="AP52" s="315">
        <v>14375</v>
      </c>
      <c r="AQ52" s="316">
        <v>-5.5</v>
      </c>
      <c r="AR52" s="317">
        <v>33.9</v>
      </c>
    </row>
    <row r="53" spans="1:16384" ht="13" x14ac:dyDescent="0.2">
      <c r="A53" s="243"/>
      <c r="AK53" s="295" t="s">
        <v>507</v>
      </c>
      <c r="AL53" s="296"/>
      <c r="AM53" s="304">
        <v>127807502</v>
      </c>
      <c r="AN53" s="305">
        <v>71602</v>
      </c>
      <c r="AO53" s="306">
        <v>5.9</v>
      </c>
      <c r="AP53" s="307">
        <v>46574</v>
      </c>
      <c r="AQ53" s="308">
        <v>-0.7</v>
      </c>
      <c r="AR53" s="309">
        <v>6.6</v>
      </c>
    </row>
    <row r="54" spans="1:16384" ht="13" x14ac:dyDescent="0.2">
      <c r="A54" s="243"/>
      <c r="AK54" s="310"/>
      <c r="AL54" s="311" t="s">
        <v>506</v>
      </c>
      <c r="AM54" s="312">
        <v>36094379</v>
      </c>
      <c r="AN54" s="313">
        <v>20221</v>
      </c>
      <c r="AO54" s="314">
        <v>2.5</v>
      </c>
      <c r="AP54" s="315">
        <v>14394</v>
      </c>
      <c r="AQ54" s="316">
        <v>0.1</v>
      </c>
      <c r="AR54" s="317">
        <v>2.4</v>
      </c>
    </row>
    <row r="55" spans="1:16384" ht="13" x14ac:dyDescent="0.2">
      <c r="A55" s="243"/>
      <c r="AK55" s="295" t="s">
        <v>508</v>
      </c>
      <c r="AL55" s="296"/>
      <c r="AM55" s="304">
        <v>122497813</v>
      </c>
      <c r="AN55" s="305">
        <v>69113</v>
      </c>
      <c r="AO55" s="306">
        <v>-3.5</v>
      </c>
      <c r="AP55" s="307">
        <v>44729</v>
      </c>
      <c r="AQ55" s="308">
        <v>-4</v>
      </c>
      <c r="AR55" s="309">
        <v>0.5</v>
      </c>
    </row>
    <row r="56" spans="1:16384" ht="13" x14ac:dyDescent="0.2">
      <c r="A56" s="243"/>
      <c r="AK56" s="310"/>
      <c r="AL56" s="311" t="s">
        <v>506</v>
      </c>
      <c r="AM56" s="312">
        <v>37092471</v>
      </c>
      <c r="AN56" s="313">
        <v>20928</v>
      </c>
      <c r="AO56" s="314">
        <v>3.5</v>
      </c>
      <c r="AP56" s="315">
        <v>15395</v>
      </c>
      <c r="AQ56" s="316">
        <v>7</v>
      </c>
      <c r="AR56" s="317">
        <v>-3.5</v>
      </c>
    </row>
    <row r="57" spans="1:16384" ht="13" x14ac:dyDescent="0.2">
      <c r="A57" s="243"/>
      <c r="AK57" s="295" t="s">
        <v>509</v>
      </c>
      <c r="AL57" s="296"/>
      <c r="AM57" s="304">
        <v>122994044</v>
      </c>
      <c r="AN57" s="305">
        <v>69981</v>
      </c>
      <c r="AO57" s="306">
        <v>1.3</v>
      </c>
      <c r="AP57" s="307">
        <v>44130</v>
      </c>
      <c r="AQ57" s="308">
        <v>-1.3</v>
      </c>
      <c r="AR57" s="309">
        <v>2.6</v>
      </c>
    </row>
    <row r="58" spans="1:16384" ht="13" x14ac:dyDescent="0.2">
      <c r="A58" s="243"/>
      <c r="AK58" s="310"/>
      <c r="AL58" s="311" t="s">
        <v>506</v>
      </c>
      <c r="AM58" s="312">
        <v>39859421</v>
      </c>
      <c r="AN58" s="313">
        <v>22679</v>
      </c>
      <c r="AO58" s="314">
        <v>8.4</v>
      </c>
      <c r="AP58" s="315">
        <v>15920</v>
      </c>
      <c r="AQ58" s="316">
        <v>3.4</v>
      </c>
      <c r="AR58" s="317">
        <v>5</v>
      </c>
    </row>
    <row r="59" spans="1:16384" ht="13" x14ac:dyDescent="0.2">
      <c r="A59" s="243"/>
      <c r="AK59" s="295" t="s">
        <v>510</v>
      </c>
      <c r="AL59" s="296"/>
      <c r="AM59" s="304">
        <v>127914067</v>
      </c>
      <c r="AN59" s="305">
        <v>73460</v>
      </c>
      <c r="AO59" s="306">
        <v>5</v>
      </c>
      <c r="AP59" s="307">
        <v>44816</v>
      </c>
      <c r="AQ59" s="308">
        <v>1.6</v>
      </c>
      <c r="AR59" s="309">
        <v>3.4</v>
      </c>
    </row>
    <row r="60" spans="1:16384" ht="13" x14ac:dyDescent="0.2">
      <c r="A60" s="243"/>
      <c r="AK60" s="310"/>
      <c r="AL60" s="311" t="s">
        <v>506</v>
      </c>
      <c r="AM60" s="312">
        <v>43305411</v>
      </c>
      <c r="AN60" s="313">
        <v>24870</v>
      </c>
      <c r="AO60" s="314">
        <v>9.6999999999999993</v>
      </c>
      <c r="AP60" s="315">
        <v>17040</v>
      </c>
      <c r="AQ60" s="316">
        <v>7</v>
      </c>
      <c r="AR60" s="317">
        <v>2.7</v>
      </c>
    </row>
    <row r="61" spans="1:16384" ht="13" x14ac:dyDescent="0.2">
      <c r="A61" s="243"/>
      <c r="AK61" s="295" t="s">
        <v>511</v>
      </c>
      <c r="AL61" s="318"/>
      <c r="AM61" s="304">
        <v>124594032</v>
      </c>
      <c r="AN61" s="305">
        <v>70354</v>
      </c>
      <c r="AO61" s="306">
        <v>6.8</v>
      </c>
      <c r="AP61" s="307">
        <v>45427</v>
      </c>
      <c r="AQ61" s="319">
        <v>1</v>
      </c>
      <c r="AR61" s="309">
        <v>5.8</v>
      </c>
    </row>
    <row r="62" spans="1:16384" ht="13" x14ac:dyDescent="0.2">
      <c r="A62" s="243"/>
      <c r="AK62" s="310"/>
      <c r="AL62" s="311" t="s">
        <v>506</v>
      </c>
      <c r="AM62" s="312">
        <v>38377934</v>
      </c>
      <c r="AN62" s="313">
        <v>21687</v>
      </c>
      <c r="AO62" s="314">
        <v>10.5</v>
      </c>
      <c r="AP62" s="315">
        <v>15425</v>
      </c>
      <c r="AQ62" s="316">
        <v>2.4</v>
      </c>
      <c r="AR62" s="317">
        <v>8.1</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LaSjoqxLBQU6ybq3W758+iH9wSKeS91IHoAA7U2+V0YZD1XYaB8lVOsubVsX47As+hhlkk71H7ulvB7PRa92aQ==" saltValue="xgcIPtPfxOYqqxxg+G1Dg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bKvMTbEnoc083/CmyNn7ALxOi9YtY9eMXbiCc06x4fADjS31TWQP8v6Fhgf1d7YK5wDXHXLPTglpQsuEbea5Jg==" saltValue="Aqc02x2V+Cu0HXyA0nuDO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qaeUX5ZrXXpUpNOZzOrZWGC8nOPwbHoGiDpa6SnQbIfHReCYYqlbQR3qKRBnLj2LbJOuvC86XMPySLGXDTRTUg==" saltValue="wXY2emlyFYIFqk2OvzR1F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512</v>
      </c>
      <c r="G46" s="323" t="s">
        <v>513</v>
      </c>
      <c r="H46" s="323" t="s">
        <v>514</v>
      </c>
      <c r="I46" s="323" t="s">
        <v>515</v>
      </c>
      <c r="J46" s="324" t="s">
        <v>516</v>
      </c>
    </row>
    <row r="47" spans="2:10" ht="57.75" customHeight="1" x14ac:dyDescent="0.2">
      <c r="B47" s="7"/>
      <c r="C47" s="1102" t="s">
        <v>4</v>
      </c>
      <c r="D47" s="1102"/>
      <c r="E47" s="1103"/>
      <c r="F47" s="325">
        <v>1.68</v>
      </c>
      <c r="G47" s="326">
        <v>8.27</v>
      </c>
      <c r="H47" s="326">
        <v>11.96</v>
      </c>
      <c r="I47" s="326">
        <v>11.39</v>
      </c>
      <c r="J47" s="327">
        <v>12.93</v>
      </c>
    </row>
    <row r="48" spans="2:10" ht="57.75" customHeight="1" x14ac:dyDescent="0.2">
      <c r="B48" s="8"/>
      <c r="C48" s="1104" t="s">
        <v>5</v>
      </c>
      <c r="D48" s="1104"/>
      <c r="E48" s="1105"/>
      <c r="F48" s="328">
        <v>4.08</v>
      </c>
      <c r="G48" s="329">
        <v>4.37</v>
      </c>
      <c r="H48" s="329">
        <v>4.22</v>
      </c>
      <c r="I48" s="329">
        <v>2.48</v>
      </c>
      <c r="J48" s="330">
        <v>2.15</v>
      </c>
    </row>
    <row r="49" spans="2:10" ht="57.75" customHeight="1" thickBot="1" x14ac:dyDescent="0.25">
      <c r="B49" s="9"/>
      <c r="C49" s="1106" t="s">
        <v>6</v>
      </c>
      <c r="D49" s="1106"/>
      <c r="E49" s="1107"/>
      <c r="F49" s="331" t="s">
        <v>517</v>
      </c>
      <c r="G49" s="332">
        <v>5.21</v>
      </c>
      <c r="H49" s="332">
        <v>0.86</v>
      </c>
      <c r="I49" s="332" t="s">
        <v>518</v>
      </c>
      <c r="J49" s="333">
        <v>0.24</v>
      </c>
    </row>
    <row r="50" spans="2:10" ht="13.5" customHeight="1" x14ac:dyDescent="0.2"/>
  </sheetData>
  <sheetProtection algorithmName="SHA-512" hashValue="0OGnTxjVa1wCZ17rYUSwYufLCpK/PeLeOrEC3h11i9kSrRQF1JPVGrDci3j2sPeO1Vq1zBJkU13P5u6ek4aC9w==" saltValue="EsSGbAstfZ98yaezP5uu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92BB46FE-AA57-47F3-A4EB-BA2C9E8BDD0B}"/>
</file>

<file path=customXml/itemProps2.xml><?xml version="1.0" encoding="utf-8"?>
<ds:datastoreItem xmlns:ds="http://schemas.openxmlformats.org/officeDocument/2006/customXml" ds:itemID="{8BA615F1-0D33-4C2E-99C2-8101A339DC68}"/>
</file>

<file path=customXml/itemProps3.xml><?xml version="1.0" encoding="utf-8"?>
<ds:datastoreItem xmlns:ds="http://schemas.openxmlformats.org/officeDocument/2006/customXml" ds:itemID="{E7531E97-38AA-444F-AFEF-AE54923F047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2026-03-11T04:46:57Z</cp:lastPrinted>
  <dcterms:created xsi:type="dcterms:W3CDTF">2026-02-20T00:00:59Z</dcterms:created>
  <dcterms:modified xsi:type="dcterms:W3CDTF">2026-03-16T04:01:40Z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