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2 指定都市/48 札幌市 修正依頼中/"/>
    </mc:Choice>
  </mc:AlternateContent>
  <xr:revisionPtr revIDLastSave="5" documentId="13_ncr:1_{12ACA7C9-62E8-434F-8ED5-90D9835C456D}" xr6:coauthVersionLast="47" xr6:coauthVersionMax="47" xr10:uidLastSave="{DBC878FC-62E9-4ABC-94A1-A7841121B469}"/>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63" i="12" l="1"/>
  <c r="DV102" i="12"/>
  <c r="DQ102" i="12"/>
  <c r="DL102" i="12"/>
  <c r="DG102" i="12"/>
  <c r="DB102" i="12"/>
  <c r="CW102" i="12"/>
  <c r="CR102" i="12"/>
  <c r="AP88" i="12"/>
  <c r="AF88" i="12"/>
  <c r="AU63" i="12"/>
  <c r="AP63" i="12"/>
  <c r="AP23" i="12"/>
  <c r="AA23" i="12"/>
  <c r="V23" i="12"/>
  <c r="Q23" i="12"/>
  <c r="AA70" i="12" l="1"/>
  <c r="AF70" i="12" s="1"/>
  <c r="AK69" i="12"/>
  <c r="V69" i="12"/>
  <c r="Q69" i="12"/>
  <c r="AA69" i="12" s="1"/>
  <c r="AK37" i="12"/>
  <c r="AA37" i="12"/>
  <c r="AA36" i="12"/>
  <c r="AA35" i="12"/>
  <c r="AA34" i="12"/>
  <c r="AA33" i="12"/>
  <c r="AA32" i="12"/>
  <c r="AA31" i="12"/>
  <c r="AA30" i="12"/>
  <c r="AA29" i="12"/>
  <c r="AA28" i="12"/>
  <c r="AO39"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BW38" i="10"/>
  <c r="BE38" i="10"/>
  <c r="U38" i="10"/>
  <c r="BW37" i="10"/>
  <c r="BE37" i="10"/>
  <c r="BE36" i="10"/>
  <c r="BE35" i="10"/>
  <c r="CO34" i="10"/>
  <c r="CO35" i="10" s="1"/>
  <c r="CO36" i="10" s="1"/>
  <c r="CO37" i="10" s="1"/>
  <c r="CO38" i="10" s="1"/>
  <c r="CO39" i="10" s="1"/>
  <c r="CO40" i="10" s="1"/>
  <c r="CO41" i="10" s="1"/>
  <c r="CO42" i="10" s="1"/>
  <c r="CO43" i="10" s="1"/>
  <c r="BW34" i="10"/>
  <c r="BW35" i="10" s="1"/>
  <c r="BW36"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AM34" i="10"/>
  <c r="AM35" i="10" s="1"/>
  <c r="AM36" i="10" s="1"/>
  <c r="AM37" i="10" s="1"/>
  <c r="AM38" i="10" s="1"/>
  <c r="AM39" i="10" s="1"/>
  <c r="U34" i="10"/>
  <c r="U35" i="10" s="1"/>
  <c r="U36" i="10" s="1"/>
  <c r="U37" i="10" s="1"/>
</calcChain>
</file>

<file path=xl/sharedStrings.xml><?xml version="1.0" encoding="utf-8"?>
<sst xmlns="http://schemas.openxmlformats.org/spreadsheetml/2006/main" count="1098" uniqueCount="591">
  <si>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</si>
  <si>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</si>
  <si>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</si>
  <si>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</si>
  <si>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</si>
  <si>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</si>
  <si>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</si>
  <si>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</si>
  <si>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</si>
  <si>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</si>
  <si>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</si>
  <si>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</si>
  <si>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</si>
  <si>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</si>
  <si>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</si>
  <si>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</si>
  <si>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</si>
  <si>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</si>
  <si>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</si>
  <si>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</si>
  <si>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</si>
  <si>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</si>
  <si>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</si>
  <si>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</si>
  <si>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</si>
  <si>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</si>
  <si>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</si>
  <si>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</si>
  <si>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</si>
  <si>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</si>
  <si>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</si>
  <si>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</si>
  <si>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</si>
  <si>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</si>
  <si>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</si>
  <si>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</si>
  <si>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</si>
  <si>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</si>
  <si>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</si>
  <si>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</si>
  <si>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</si>
  <si>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</si>
  <si>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</si>
  <si>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</si>
  <si>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</si>
  <si>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</si>
  <si>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</si>
  <si>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</si>
  <si>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</si>
  <si>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</si>
  <si>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</si>
  <si>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</si>
  <si>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</si>
  <si>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</si>
  <si>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</si>
  <si>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</si>
  <si>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</si>
  <si>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</si>
  <si>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</si>
  <si>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</si>
  <si>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</si>
  <si>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</si>
  <si>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</si>
  <si>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</si>
  <si>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</si>
  <si>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</si>
  <si>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</si>
  <si>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</si>
  <si>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</si>
  <si>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</si>
  <si>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</si>
  <si>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</si>
  <si>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</si>
  <si>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</si>
  <si>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</si>
  <si>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</si>
  <si>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</si>
  <si>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</si>
  <si>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</si>
  <si>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</si>
  <si>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</si>
  <si>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</si>
  <si>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</si>
  <si>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</si>
  <si>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</si>
  <si>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</si>
  <si>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</si>
  <si>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</si>
  <si>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</si>
  <si>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</si>
  <si>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</si>
  <si>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</si>
  <si>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</si>
  <si>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</si>
  <si>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札幌市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</si>
  <si>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</si>
  <si>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</si>
  <si>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</si>
  <si>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</si>
  <si>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</si>
  <si>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</si>
  <si>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</si>
  <si>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</si>
  <si>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</si>
  <si>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</si>
  <si>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</si>
  <si>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</si>
  <si>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</si>
  <si>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</si>
  <si>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</si>
  <si>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</si>
  <si>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</si>
  <si>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</si>
  <si>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</si>
  <si>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</si>
  <si>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</si>
  <si>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</si>
  <si>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</si>
  <si>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</si>
  <si>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</si>
  <si>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</si>
  <si>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</si>
  <si>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</si>
  <si>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</si>
  <si>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</si>
  <si>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</si>
  <si>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</si>
  <si>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</si>
  <si>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</si>
  <si>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</si>
  <si>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</si>
  <si>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</si>
  <si>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</si>
  <si>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</si>
  <si>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</si>
  <si>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</si>
  <si>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</si>
  <si>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</si>
  <si>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</si>
  <si>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</si>
  <si>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</si>
  <si>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</si>
  <si>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</si>
  <si>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病院事業会計</t>
    <phoneticPr fontId="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</si>
  <si>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</si>
  <si>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</si>
  <si>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</si>
  <si>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</si>
  <si>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</si>
  <si>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</si>
  <si>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</si>
  <si>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</si>
  <si>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</si>
  <si>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</si>
  <si>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</si>
  <si>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</si>
  <si>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</si>
  <si>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</si>
  <si>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</si>
  <si>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</si>
  <si>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</si>
  <si>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</si>
  <si>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</si>
  <si>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</si>
  <si>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</si>
  <si>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</si>
  <si>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</si>
  <si>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</si>
  <si>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</si>
  <si>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</si>
  <si>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</si>
  <si>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</si>
  <si>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</si>
  <si>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</si>
  <si>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</si>
  <si>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</si>
  <si>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</si>
  <si>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</si>
  <si>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</si>
  <si>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</si>
  <si>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</si>
  <si>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</si>
  <si>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</si>
  <si>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</si>
  <si>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</si>
  <si>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</si>
  <si>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</si>
  <si>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</si>
  <si>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</si>
  <si>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</si>
  <si>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</si>
  <si>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</si>
  <si>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</si>
  <si>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</si>
  <si>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</si>
  <si>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</si>
  <si>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</si>
  <si>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</si>
  <si>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</si>
  <si>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</si>
  <si>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</si>
  <si>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</si>
  <si>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</si>
  <si>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</si>
  <si>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北海道札幌市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</si>
  <si>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</si>
  <si>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</si>
  <si>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</si>
  <si>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</si>
  <si>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</si>
  <si>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</si>
  <si>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</si>
  <si>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</si>
  <si>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</si>
  <si>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</si>
  <si>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</si>
  <si>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</si>
  <si>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</si>
  <si>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</si>
  <si>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</si>
  <si>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</si>
  <si>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</si>
  <si>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</si>
  <si>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</si>
  <si>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</si>
  <si>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</si>
  <si>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</si>
  <si>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</si>
  <si>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</si>
  <si>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</si>
  <si>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</si>
  <si>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</si>
  <si>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</si>
  <si>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</si>
  <si>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</si>
  <si>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</si>
  <si>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</si>
  <si>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</si>
  <si>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</si>
  <si>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</si>
  <si>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</si>
  <si>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</si>
  <si>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</si>
  <si>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</si>
  <si>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</si>
  <si>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</si>
  <si>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</si>
  <si>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</si>
  <si>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</si>
  <si>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</si>
  <si>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</si>
  <si>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</si>
  <si>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</si>
  <si>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</si>
  <si>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</si>
  <si>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</si>
  <si>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</si>
  <si>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</si>
  <si>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</si>
  <si>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</si>
  <si>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</si>
  <si>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</si>
  <si>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</si>
  <si>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</si>
  <si>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</si>
  <si>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</si>
  <si>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</si>
  <si>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</si>
  <si>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</si>
  <si>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</si>
  <si>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</si>
  <si>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</si>
  <si>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</si>
  <si>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</si>
  <si>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</si>
  <si>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</si>
  <si>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</si>
  <si>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</si>
  <si>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</si>
  <si>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</si>
  <si>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</si>
  <si>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</si>
  <si>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</si>
  <si>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</si>
  <si>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</si>
  <si>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</si>
  <si>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</si>
  <si>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</si>
  <si>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</si>
  <si>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</si>
  <si>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</si>
  <si>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</si>
  <si>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</si>
  <si>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</si>
  <si>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</si>
  <si>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</si>
  <si>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</si>
  <si>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</si>
  <si>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</si>
  <si>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</si>
  <si>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</si>
  <si>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</si>
  <si>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</si>
  <si>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</si>
  <si>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</si>
  <si>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</si>
  <si>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</si>
  <si>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</si>
  <si>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</si>
  <si>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</si>
  <si>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</si>
  <si>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</si>
  <si>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</si>
  <si>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</si>
  <si>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</si>
  <si>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</si>
  <si>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</si>
  <si>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</si>
  <si>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</si>
  <si>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</si>
  <si>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</si>
  <si>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</si>
  <si>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</si>
  <si>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</si>
  <si>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</si>
  <si>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</si>
  <si>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</si>
  <si>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</si>
  <si>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</si>
  <si>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</si>
  <si>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</si>
  <si>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</si>
  <si>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</si>
  <si>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</si>
  <si>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</si>
  <si>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</si>
  <si>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</si>
  <si>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</si>
  <si>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</si>
  <si>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</si>
  <si>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</si>
  <si>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</si>
  <si>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</si>
  <si>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</si>
  <si>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</si>
  <si>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</si>
  <si>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</si>
  <si>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</si>
  <si>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</si>
  <si>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</si>
  <si>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</si>
  <si>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</si>
  <si>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</si>
  <si>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</si>
  <si>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</si>
  <si>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北海道札幌市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</si>
  <si>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</si>
  <si>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</si>
  <si>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</si>
  <si>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</si>
  <si>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</si>
  <si>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</si>
  <si>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</si>
  <si>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</si>
  <si>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</si>
  <si>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</si>
  <si>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</si>
  <si>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</si>
  <si>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</si>
  <si>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</si>
  <si>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</si>
  <si>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</si>
  <si>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</si>
  <si>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</si>
  <si>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</si>
  <si>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</si>
  <si>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土地区画整理会計</t>
    <phoneticPr fontId="5"/>
  </si>
  <si>
    <t>母子父子寡婦福祉資金貸付会計</t>
    <phoneticPr fontId="5"/>
  </si>
  <si>
    <t>基金会計</t>
    <phoneticPr fontId="5"/>
  </si>
  <si>
    <t>公債会計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</si>
  <si>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</si>
  <si>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</si>
  <si>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</si>
  <si>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</si>
  <si>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</si>
  <si>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</si>
  <si>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</si>
  <si>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</si>
  <si>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</si>
  <si>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</si>
  <si>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</si>
  <si>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</si>
  <si>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</si>
  <si>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駐車場会計</t>
    <phoneticPr fontId="5"/>
  </si>
  <si>
    <t>国民健康保険会計</t>
    <phoneticPr fontId="5"/>
  </si>
  <si>
    <t>後期高齢者医療会計</t>
    <phoneticPr fontId="5"/>
  </si>
  <si>
    <t>介護保険会計</t>
    <phoneticPr fontId="5"/>
  </si>
  <si>
    <t>法適用企業</t>
    <phoneticPr fontId="5"/>
  </si>
  <si>
    <t>中央卸売市場事業会計</t>
    <phoneticPr fontId="5"/>
  </si>
  <si>
    <t>軌道整備事業会計</t>
    <phoneticPr fontId="5"/>
  </si>
  <si>
    <t>高速電車事業会計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</si>
  <si>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</si>
  <si>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</si>
  <si>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</si>
  <si>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</si>
  <si>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</si>
  <si>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</si>
  <si>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</si>
  <si>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</si>
  <si>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</si>
  <si>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</si>
  <si>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</si>
  <si>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</si>
  <si>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</si>
  <si>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</si>
  <si>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</si>
  <si>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</si>
  <si>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</si>
  <si>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</si>
  <si>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</si>
  <si>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</si>
  <si>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</si>
  <si>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</si>
  <si>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</si>
  <si>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</si>
  <si>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</si>
  <si>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</si>
  <si>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</si>
  <si>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</si>
  <si>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</si>
  <si>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</si>
  <si>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</si>
  <si>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</si>
  <si>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</si>
  <si>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</si>
  <si>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</si>
  <si>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</si>
  <si>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</si>
  <si>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</si>
  <si>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</si>
  <si>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</si>
  <si>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</si>
  <si>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</si>
  <si>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</si>
  <si>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</si>
  <si>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</si>
  <si>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</si>
  <si>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</si>
  <si>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</si>
  <si>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</si>
  <si>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</si>
  <si>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</si>
  <si>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</si>
  <si>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</si>
  <si>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</si>
  <si>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</si>
  <si>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</si>
  <si>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</si>
  <si>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</si>
  <si>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</si>
  <si>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</si>
  <si>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</si>
  <si>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</si>
  <si>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</si>
  <si>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</si>
  <si>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</si>
  <si>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</si>
  <si>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</si>
  <si>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</si>
  <si>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</si>
  <si>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</si>
  <si>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</si>
  <si>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</si>
  <si>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</si>
  <si>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</si>
  <si>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</si>
  <si>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</si>
  <si>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</si>
  <si>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</si>
  <si>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</si>
  <si>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</si>
  <si>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</si>
  <si>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</si>
  <si>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</si>
  <si>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</si>
  <si>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</si>
  <si>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</si>
  <si>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</si>
  <si>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</si>
  <si>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</si>
  <si>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</si>
  <si>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</si>
  <si>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</si>
  <si>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</si>
  <si>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</si>
  <si>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</si>
  <si>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</si>
  <si>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</si>
  <si>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</si>
  <si>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</si>
  <si>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</si>
  <si>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</si>
  <si>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</si>
  <si>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</si>
  <si>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</si>
  <si>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</si>
  <si>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</si>
  <si>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</si>
  <si>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</si>
  <si>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</si>
  <si>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</si>
  <si>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</si>
  <si>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</si>
  <si>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</si>
  <si>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</si>
  <si>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</si>
  <si>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</si>
  <si>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</si>
  <si>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</si>
  <si>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</si>
  <si>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</si>
  <si>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</si>
  <si>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</si>
  <si>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</si>
  <si>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</si>
  <si>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</si>
  <si>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</si>
  <si>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</si>
  <si>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</si>
  <si>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</si>
  <si>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</si>
  <si>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</si>
  <si>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</si>
  <si>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</si>
  <si>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</si>
  <si>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</si>
  <si>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</si>
  <si>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</si>
  <si>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1.43</t>
  </si>
  <si>
    <t>▲ 0.99</t>
  </si>
  <si>
    <t>▲ 0.74</t>
  </si>
  <si>
    <t>▲ 1.34</t>
  </si>
  <si>
    <t>病院事業会計</t>
  </si>
  <si>
    <t>▲ 0.22</t>
  </si>
  <si>
    <t>水道事業会計</t>
  </si>
  <si>
    <t>下水道事業会計</t>
  </si>
  <si>
    <t>一般会計</t>
  </si>
  <si>
    <t>中央卸売市場事業会計</t>
  </si>
  <si>
    <t>後期高齢者医療会計</t>
  </si>
  <si>
    <t>国民健康保険会計</t>
  </si>
  <si>
    <t>軌道整備事業会計</t>
  </si>
  <si>
    <t>その他会計（赤字）</t>
  </si>
  <si>
    <t>その他会計（黒字）</t>
  </si>
  <si>
    <t>北海道市町村備荒資金組合</t>
  </si>
  <si>
    <t>北海道後期高齢者医療広域連合</t>
  </si>
  <si>
    <t>石狩西部広域水道企業団</t>
  </si>
  <si>
    <t>(公財)札幌市中小企業共済センター</t>
  </si>
  <si>
    <t>(一財)札幌市住宅管理公社</t>
  </si>
  <si>
    <t>(一財)さっぽろ水道サービス協会</t>
  </si>
  <si>
    <t>(公財)さっぽろ青少年女性活動協会</t>
  </si>
  <si>
    <t>(一財)札幌産業流通振興協会</t>
  </si>
  <si>
    <t>(一財)札幌市下水道資源公社</t>
  </si>
  <si>
    <t>(一財)札幌市スポーツ協会</t>
  </si>
  <si>
    <t>(公財)札幌市公園緑化協会</t>
  </si>
  <si>
    <t>(一財)札幌勤労者職業福祉センター</t>
  </si>
  <si>
    <t>(公財)札幌市芸術文化財団</t>
  </si>
  <si>
    <t>(一財)さっぽろ産業振興財団</t>
  </si>
  <si>
    <t>(一財)札幌市交通事業振興公社</t>
  </si>
  <si>
    <t>(一財)札幌市環境事業公社</t>
  </si>
  <si>
    <t>(公財)札幌国際プラザ</t>
  </si>
  <si>
    <t>(公財)札幌市防災協会</t>
  </si>
  <si>
    <t>(公財)札幌市生涯学習振興財団</t>
  </si>
  <si>
    <t>(公財)パシフィック・ミュージック・フェスティバル組織委員会</t>
  </si>
  <si>
    <t>(一財)札幌市職員福利厚生会</t>
  </si>
  <si>
    <t>(一財)さっぽろシュリー</t>
  </si>
  <si>
    <t>(株)札幌振興公社</t>
  </si>
  <si>
    <t>(株)札幌花き地方卸売市場</t>
  </si>
  <si>
    <t>(株)札幌ドーム</t>
  </si>
  <si>
    <t>(株)札幌エネルギー供給公社</t>
  </si>
  <si>
    <t>(株)札幌副都心開発公社</t>
  </si>
  <si>
    <t>(株)札幌丘珠空港ビル</t>
  </si>
  <si>
    <t>公立大学法人札幌市立大学</t>
  </si>
  <si>
    <t>札幌市森林組合</t>
  </si>
  <si>
    <t>(株)コンサドーレ</t>
  </si>
  <si>
    <t>-</t>
    <phoneticPr fontId="38"/>
  </si>
  <si>
    <t>(株)札幌総合情報センター</t>
  </si>
  <si>
    <t>まちづくり推進基金</t>
    <rPh sb="5" eb="9">
      <t>スイシンキキン</t>
    </rPh>
    <phoneticPr fontId="2"/>
  </si>
  <si>
    <t>奨学基金</t>
    <rPh sb="0" eb="4">
      <t>ショウガクキキン</t>
    </rPh>
    <phoneticPr fontId="2"/>
  </si>
  <si>
    <t>スポーツ振興基金</t>
    <rPh sb="4" eb="8">
      <t>シンコウキキン</t>
    </rPh>
    <phoneticPr fontId="2"/>
  </si>
  <si>
    <t>霊園基金</t>
    <rPh sb="0" eb="4">
      <t>レイエンキキン</t>
    </rPh>
    <phoneticPr fontId="2"/>
  </si>
  <si>
    <t>地域福祉振興基金</t>
    <rPh sb="0" eb="2">
      <t>チイキ</t>
    </rPh>
    <rPh sb="2" eb="4">
      <t>フクシ</t>
    </rPh>
    <rPh sb="4" eb="6">
      <t>シンコウ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</si>
</sst>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8AF7-4365-AD1D-C2AB9702DD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50962</c:v>
                </c:pt>
                <c:pt idx="1">
                  <c:v>52396</c:v>
                </c:pt>
                <c:pt idx="2">
                  <c:v>56483</c:v>
                </c:pt>
                <c:pt idx="3">
                  <c:v>69217</c:v>
                </c:pt>
                <c:pt idx="4">
                  <c:v>74222</c:v>
                </c:pt>
              </c:numCache>
            </c:numRef>
          </c:val>
          <c:smooth val="0"/>
          <c:extLst>
            <c:ext xmlns:c16="http://schemas.microsoft.com/office/drawing/2014/chart" uri="{C3380CC4-5D6E-409C-BE32-E72D297353CC}">
              <c16:uniqueId val="{00000001-8AF7-4365-AD1D-C2AB9702DD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2.3199999999999998</c:v>
                </c:pt>
                <c:pt idx="1">
                  <c:v>1.79</c:v>
                </c:pt>
                <c:pt idx="2">
                  <c:v>1.44</c:v>
                </c:pt>
                <c:pt idx="3">
                  <c:v>1.1299999999999999</c:v>
                </c:pt>
                <c:pt idx="4">
                  <c:v>0.82</c:v>
                </c:pt>
              </c:numCache>
            </c:numRef>
          </c:val>
          <c:extLst>
            <c:ext xmlns:c16="http://schemas.microsoft.com/office/drawing/2014/chart" uri="{C3380CC4-5D6E-409C-BE32-E72D297353CC}">
              <c16:uniqueId val="{00000000-5C4B-42E4-92C2-48FD18437B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4.92</c:v>
                </c:pt>
                <c:pt idx="1">
                  <c:v>4.71</c:v>
                </c:pt>
                <c:pt idx="2">
                  <c:v>5.15</c:v>
                </c:pt>
                <c:pt idx="3">
                  <c:v>5.22</c:v>
                </c:pt>
                <c:pt idx="4">
                  <c:v>4.62</c:v>
                </c:pt>
              </c:numCache>
            </c:numRef>
          </c:val>
          <c:extLst>
            <c:ext xmlns:c16="http://schemas.microsoft.com/office/drawing/2014/chart" uri="{C3380CC4-5D6E-409C-BE32-E72D297353CC}">
              <c16:uniqueId val="{00000001-5C4B-42E4-92C2-48FD18437B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-1.43</c:v>
                </c:pt>
                <c:pt idx="2">
                  <c:v>-0.99</c:v>
                </c:pt>
                <c:pt idx="3">
                  <c:v>-0.74</c:v>
                </c:pt>
                <c:pt idx="4">
                  <c:v>-1.34</c:v>
                </c:pt>
              </c:numCache>
            </c:numRef>
          </c:val>
          <c:smooth val="0"/>
          <c:extLst>
            <c:ext xmlns:c16="http://schemas.microsoft.com/office/drawing/2014/chart" uri="{C3380CC4-5D6E-409C-BE32-E72D297353CC}">
              <c16:uniqueId val="{00000002-5C4B-42E4-92C2-48FD18437B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0.85</c:v>
                </c:pt>
                <c:pt idx="2">
                  <c:v>#N/A</c:v>
                </c:pt>
                <c:pt idx="3">
                  <c:v>0.56000000000000005</c:v>
                </c:pt>
                <c:pt idx="4">
                  <c:v>#N/A</c:v>
                </c:pt>
                <c:pt idx="5">
                  <c:v>0.68</c:v>
                </c:pt>
                <c:pt idx="6">
                  <c:v>#N/A</c:v>
                </c:pt>
                <c:pt idx="7">
                  <c:v>0.04</c:v>
                </c:pt>
                <c:pt idx="8">
                  <c:v>#N/A</c:v>
                </c:pt>
                <c:pt idx="9">
                  <c:v>7.0000000000000007E-2</c:v>
                </c:pt>
              </c:numCache>
            </c:numRef>
          </c:val>
          <c:extLst>
            <c:ext xmlns:c16="http://schemas.microsoft.com/office/drawing/2014/chart" uri="{C3380CC4-5D6E-409C-BE32-E72D297353CC}">
              <c16:uniqueId val="{00000000-5335-4408-8A85-6AD0D13EA8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35-4408-8A85-6AD0D13EA898}"/>
            </c:ext>
          </c:extLst>
        </c:ser>
        <c:ser>
          <c:idx val="2"/>
          <c:order val="2"/>
          <c:tx>
            <c:strRef>
              <c:f>データシート!$A$29</c:f>
              <c:strCache>
                <c:ptCount val="1"/>
                <c:pt idx="0">
                  <c:v>軌道整備事業会計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0.1</c:v>
                </c:pt>
                <c:pt idx="4">
                  <c:v>#N/A</c:v>
                </c:pt>
                <c:pt idx="5">
                  <c:v>0.1</c:v>
                </c:pt>
                <c:pt idx="6">
                  <c:v>#N/A</c:v>
                </c:pt>
                <c:pt idx="7">
                  <c:v>0.11</c:v>
                </c:pt>
                <c:pt idx="8">
                  <c:v>#N/A</c:v>
                </c:pt>
                <c:pt idx="9">
                  <c:v>0.08</c:v>
                </c:pt>
              </c:numCache>
            </c:numRef>
          </c:val>
          <c:extLst>
            <c:ext xmlns:c16="http://schemas.microsoft.com/office/drawing/2014/chart" uri="{C3380CC4-5D6E-409C-BE32-E72D297353CC}">
              <c16:uniqueId val="{00000002-5335-4408-8A85-6AD0D13EA898}"/>
            </c:ext>
          </c:extLst>
        </c:ser>
        <c:ser>
          <c:idx val="3"/>
          <c:order val="3"/>
          <c:tx>
            <c:strRef>
              <c:f>データシート!$A$30</c:f>
              <c:strCache>
                <c:ptCount val="1"/>
                <c:pt idx="0">
                  <c:v>国民健康保険会計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0.54</c:v>
                </c:pt>
                <c:pt idx="2">
                  <c:v>#N/A</c:v>
                </c:pt>
                <c:pt idx="3">
                  <c:v>0.33</c:v>
                </c:pt>
                <c:pt idx="4">
                  <c:v>#N/A</c:v>
                </c:pt>
                <c:pt idx="5">
                  <c:v>0.02</c:v>
                </c:pt>
                <c:pt idx="6">
                  <c:v>#N/A</c:v>
                </c:pt>
                <c:pt idx="7">
                  <c:v>0.09</c:v>
                </c:pt>
                <c:pt idx="8">
                  <c:v>#N/A</c:v>
                </c:pt>
                <c:pt idx="9">
                  <c:v>0.11</c:v>
                </c:pt>
              </c:numCache>
            </c:numRef>
          </c:val>
          <c:extLst>
            <c:ext xmlns:c16="http://schemas.microsoft.com/office/drawing/2014/chart" uri="{C3380CC4-5D6E-409C-BE32-E72D297353CC}">
              <c16:uniqueId val="{00000003-5335-4408-8A85-6AD0D13EA898}"/>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0.21</c:v>
                </c:pt>
                <c:pt idx="4">
                  <c:v>#N/A</c:v>
                </c:pt>
                <c:pt idx="5">
                  <c:v>0.23</c:v>
                </c:pt>
                <c:pt idx="6">
                  <c:v>#N/A</c:v>
                </c:pt>
                <c:pt idx="7">
                  <c:v>0.23</c:v>
                </c:pt>
                <c:pt idx="8">
                  <c:v>#N/A</c:v>
                </c:pt>
                <c:pt idx="9">
                  <c:v>0.26</c:v>
                </c:pt>
              </c:numCache>
            </c:numRef>
          </c:val>
          <c:extLst>
            <c:ext xmlns:c16="http://schemas.microsoft.com/office/drawing/2014/chart" uri="{C3380CC4-5D6E-409C-BE32-E72D297353CC}">
              <c16:uniqueId val="{00000004-5335-4408-8A85-6AD0D13EA898}"/>
            </c:ext>
          </c:extLst>
        </c:ser>
        <c:ser>
          <c:idx val="5"/>
          <c:order val="5"/>
          <c:tx>
            <c:strRef>
              <c:f>データシート!$A$32</c:f>
              <c:strCache>
                <c:ptCount val="1"/>
                <c:pt idx="0">
                  <c:v>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0.17</c:v>
                </c:pt>
                <c:pt idx="4">
                  <c:v>#N/A</c:v>
                </c:pt>
                <c:pt idx="5">
                  <c:v>0.23</c:v>
                </c:pt>
                <c:pt idx="6">
                  <c:v>#N/A</c:v>
                </c:pt>
                <c:pt idx="7">
                  <c:v>0.26</c:v>
                </c:pt>
                <c:pt idx="8">
                  <c:v>#N/A</c:v>
                </c:pt>
                <c:pt idx="9">
                  <c:v>0.28000000000000003</c:v>
                </c:pt>
              </c:numCache>
            </c:numRef>
          </c:val>
          <c:extLst>
            <c:ext xmlns:c16="http://schemas.microsoft.com/office/drawing/2014/chart" uri="{C3380CC4-5D6E-409C-BE32-E72D297353CC}">
              <c16:uniqueId val="{00000005-5335-4408-8A85-6AD0D13EA89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2.2400000000000002</c:v>
                </c:pt>
                <c:pt idx="2">
                  <c:v>#N/A</c:v>
                </c:pt>
                <c:pt idx="3">
                  <c:v>1.75</c:v>
                </c:pt>
                <c:pt idx="4">
                  <c:v>#N/A</c:v>
                </c:pt>
                <c:pt idx="5">
                  <c:v>1.25</c:v>
                </c:pt>
                <c:pt idx="6">
                  <c:v>#N/A</c:v>
                </c:pt>
                <c:pt idx="7">
                  <c:v>1.1000000000000001</c:v>
                </c:pt>
                <c:pt idx="8">
                  <c:v>#N/A</c:v>
                </c:pt>
                <c:pt idx="9">
                  <c:v>0.74</c:v>
                </c:pt>
              </c:numCache>
            </c:numRef>
          </c:val>
          <c:extLst>
            <c:ext xmlns:c16="http://schemas.microsoft.com/office/drawing/2014/chart" uri="{C3380CC4-5D6E-409C-BE32-E72D297353CC}">
              <c16:uniqueId val="{00000006-5335-4408-8A85-6AD0D13EA89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c:v>
                </c:pt>
                <c:pt idx="2">
                  <c:v>#N/A</c:v>
                </c:pt>
                <c:pt idx="3">
                  <c:v>1.28</c:v>
                </c:pt>
                <c:pt idx="4">
                  <c:v>#N/A</c:v>
                </c:pt>
                <c:pt idx="5">
                  <c:v>1.19</c:v>
                </c:pt>
                <c:pt idx="6">
                  <c:v>#N/A</c:v>
                </c:pt>
                <c:pt idx="7">
                  <c:v>1.1100000000000001</c:v>
                </c:pt>
                <c:pt idx="8">
                  <c:v>#N/A</c:v>
                </c:pt>
                <c:pt idx="9">
                  <c:v>0.97</c:v>
                </c:pt>
              </c:numCache>
            </c:numRef>
          </c:val>
          <c:extLst>
            <c:ext xmlns:c16="http://schemas.microsoft.com/office/drawing/2014/chart" uri="{C3380CC4-5D6E-409C-BE32-E72D297353CC}">
              <c16:uniqueId val="{00000007-5335-4408-8A85-6AD0D13EA89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c:v>
                </c:pt>
                <c:pt idx="2">
                  <c:v>#N/A</c:v>
                </c:pt>
                <c:pt idx="3">
                  <c:v>3.05</c:v>
                </c:pt>
                <c:pt idx="4">
                  <c:v>#N/A</c:v>
                </c:pt>
                <c:pt idx="5">
                  <c:v>3.03</c:v>
                </c:pt>
                <c:pt idx="6">
                  <c:v>#N/A</c:v>
                </c:pt>
                <c:pt idx="7">
                  <c:v>2.44</c:v>
                </c:pt>
                <c:pt idx="8">
                  <c:v>#N/A</c:v>
                </c:pt>
                <c:pt idx="9">
                  <c:v>2.1</c:v>
                </c:pt>
              </c:numCache>
            </c:numRef>
          </c:val>
          <c:extLst>
            <c:ext xmlns:c16="http://schemas.microsoft.com/office/drawing/2014/chart" uri="{C3380CC4-5D6E-409C-BE32-E72D297353CC}">
              <c16:uniqueId val="{00000008-5335-4408-8A85-6AD0D13EA89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0.65</c:v>
                </c:pt>
                <c:pt idx="2">
                  <c:v>#N/A</c:v>
                </c:pt>
                <c:pt idx="3">
                  <c:v>0.93</c:v>
                </c:pt>
                <c:pt idx="4">
                  <c:v>#N/A</c:v>
                </c:pt>
                <c:pt idx="5">
                  <c:v>0.44</c:v>
                </c:pt>
                <c:pt idx="6">
                  <c:v>#N/A</c:v>
                </c:pt>
                <c:pt idx="7">
                  <c:v>0.13</c:v>
                </c:pt>
                <c:pt idx="8">
                  <c:v>0.22</c:v>
                </c:pt>
                <c:pt idx="9">
                  <c:v>#N/A</c:v>
                </c:pt>
              </c:numCache>
            </c:numRef>
          </c:val>
          <c:extLst>
            <c:ext xmlns:c16="http://schemas.microsoft.com/office/drawing/2014/chart" uri="{C3380CC4-5D6E-409C-BE32-E72D297353CC}">
              <c16:uniqueId val="{00000009-5335-4408-8A85-6AD0D13EA8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77306</c:v>
                </c:pt>
                <c:pt idx="5">
                  <c:v>77192</c:v>
                </c:pt>
                <c:pt idx="8">
                  <c:v>76142</c:v>
                </c:pt>
                <c:pt idx="11">
                  <c:v>78201</c:v>
                </c:pt>
                <c:pt idx="14">
                  <c:v>74063</c:v>
                </c:pt>
              </c:numCache>
            </c:numRef>
          </c:val>
          <c:extLst>
            <c:ext xmlns:c16="http://schemas.microsoft.com/office/drawing/2014/chart" uri="{C3380CC4-5D6E-409C-BE32-E72D297353CC}">
              <c16:uniqueId val="{00000000-E822-464A-A15F-B2937333E4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E822-464A-A15F-B2937333E4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278</c:v>
                </c:pt>
                <c:pt idx="3">
                  <c:v>292</c:v>
                </c:pt>
                <c:pt idx="6">
                  <c:v>284</c:v>
                </c:pt>
                <c:pt idx="9">
                  <c:v>289</c:v>
                </c:pt>
                <c:pt idx="12">
                  <c:v>158</c:v>
                </c:pt>
              </c:numCache>
            </c:numRef>
          </c:val>
          <c:extLst>
            <c:ext xmlns:c16="http://schemas.microsoft.com/office/drawing/2014/chart" uri="{C3380CC4-5D6E-409C-BE32-E72D297353CC}">
              <c16:uniqueId val="{00000002-E822-464A-A15F-B2937333E4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22-464A-A15F-B2937333E4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16081</c:v>
                </c:pt>
                <c:pt idx="3">
                  <c:v>16033</c:v>
                </c:pt>
                <c:pt idx="6">
                  <c:v>15103</c:v>
                </c:pt>
                <c:pt idx="9">
                  <c:v>16072</c:v>
                </c:pt>
                <c:pt idx="12">
                  <c:v>13984</c:v>
                </c:pt>
              </c:numCache>
            </c:numRef>
          </c:val>
          <c:extLst>
            <c:ext xmlns:c16="http://schemas.microsoft.com/office/drawing/2014/chart" uri="{C3380CC4-5D6E-409C-BE32-E72D297353CC}">
              <c16:uniqueId val="{00000004-E822-464A-A15F-B2937333E4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45368</c:v>
                </c:pt>
                <c:pt idx="3">
                  <c:v>46560</c:v>
                </c:pt>
                <c:pt idx="6">
                  <c:v>48753</c:v>
                </c:pt>
                <c:pt idx="9">
                  <c:v>50064</c:v>
                </c:pt>
                <c:pt idx="12">
                  <c:v>51165</c:v>
                </c:pt>
              </c:numCache>
            </c:numRef>
          </c:val>
          <c:extLst>
            <c:ext xmlns:c16="http://schemas.microsoft.com/office/drawing/2014/chart" uri="{C3380CC4-5D6E-409C-BE32-E72D297353CC}">
              <c16:uniqueId val="{00000005-E822-464A-A15F-B2937333E4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22-464A-A15F-B2937333E4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30550</c:v>
                </c:pt>
                <c:pt idx="3">
                  <c:v>28149</c:v>
                </c:pt>
                <c:pt idx="6">
                  <c:v>26628</c:v>
                </c:pt>
                <c:pt idx="9">
                  <c:v>26966</c:v>
                </c:pt>
                <c:pt idx="12">
                  <c:v>27226</c:v>
                </c:pt>
              </c:numCache>
            </c:numRef>
          </c:val>
          <c:extLst>
            <c:ext xmlns:c16="http://schemas.microsoft.com/office/drawing/2014/chart" uri="{C3380CC4-5D6E-409C-BE32-E72D297353CC}">
              <c16:uniqueId val="{00000007-E822-464A-A15F-B2937333E4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14972</c:v>
                </c:pt>
                <c:pt idx="2">
                  <c:v>#N/A</c:v>
                </c:pt>
                <c:pt idx="3">
                  <c:v>#N/A</c:v>
                </c:pt>
                <c:pt idx="4">
                  <c:v>13842</c:v>
                </c:pt>
                <c:pt idx="5">
                  <c:v>#N/A</c:v>
                </c:pt>
                <c:pt idx="6">
                  <c:v>#N/A</c:v>
                </c:pt>
                <c:pt idx="7">
                  <c:v>14626</c:v>
                </c:pt>
                <c:pt idx="8">
                  <c:v>#N/A</c:v>
                </c:pt>
                <c:pt idx="9">
                  <c:v>#N/A</c:v>
                </c:pt>
                <c:pt idx="10">
                  <c:v>15190</c:v>
                </c:pt>
                <c:pt idx="11">
                  <c:v>#N/A</c:v>
                </c:pt>
                <c:pt idx="12">
                  <c:v>#N/A</c:v>
                </c:pt>
                <c:pt idx="13">
                  <c:v>18470</c:v>
                </c:pt>
                <c:pt idx="14">
                  <c:v>#N/A</c:v>
                </c:pt>
              </c:numCache>
            </c:numRef>
          </c:val>
          <c:smooth val="0"/>
          <c:extLst>
            <c:ext xmlns:c16="http://schemas.microsoft.com/office/drawing/2014/chart" uri="{C3380CC4-5D6E-409C-BE32-E72D297353CC}">
              <c16:uniqueId val="{00000008-E822-464A-A15F-B2937333E4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861475</c:v>
                </c:pt>
                <c:pt idx="5">
                  <c:v>875362</c:v>
                </c:pt>
                <c:pt idx="8">
                  <c:v>879568</c:v>
                </c:pt>
                <c:pt idx="11">
                  <c:v>878839</c:v>
                </c:pt>
                <c:pt idx="14">
                  <c:v>868628</c:v>
                </c:pt>
              </c:numCache>
            </c:numRef>
          </c:val>
          <c:extLst>
            <c:ext xmlns:c16="http://schemas.microsoft.com/office/drawing/2014/chart" uri="{C3380CC4-5D6E-409C-BE32-E72D297353CC}">
              <c16:uniqueId val="{00000000-D00D-4D06-83DF-303FE2A616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236039</c:v>
                </c:pt>
                <c:pt idx="5">
                  <c:v>247120</c:v>
                </c:pt>
                <c:pt idx="8">
                  <c:v>253349</c:v>
                </c:pt>
                <c:pt idx="11">
                  <c:v>263603</c:v>
                </c:pt>
                <c:pt idx="14">
                  <c:v>274349</c:v>
                </c:pt>
              </c:numCache>
            </c:numRef>
          </c:val>
          <c:extLst>
            <c:ext xmlns:c16="http://schemas.microsoft.com/office/drawing/2014/chart" uri="{C3380CC4-5D6E-409C-BE32-E72D297353CC}">
              <c16:uniqueId val="{00000001-D00D-4D06-83DF-303FE2A616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366879</c:v>
                </c:pt>
                <c:pt idx="5">
                  <c:v>431885</c:v>
                </c:pt>
                <c:pt idx="8">
                  <c:v>471675</c:v>
                </c:pt>
                <c:pt idx="11">
                  <c:v>503704</c:v>
                </c:pt>
                <c:pt idx="14">
                  <c:v>516563</c:v>
                </c:pt>
              </c:numCache>
            </c:numRef>
          </c:val>
          <c:extLst>
            <c:ext xmlns:c16="http://schemas.microsoft.com/office/drawing/2014/chart" uri="{C3380CC4-5D6E-409C-BE32-E72D297353CC}">
              <c16:uniqueId val="{00000002-D00D-4D06-83DF-303FE2A616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0D-4D06-83DF-303FE2A616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0D-4D06-83DF-303FE2A616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1611</c:v>
                </c:pt>
                <c:pt idx="3">
                  <c:v>951</c:v>
                </c:pt>
                <c:pt idx="6">
                  <c:v>1355</c:v>
                </c:pt>
                <c:pt idx="9">
                  <c:v>1579</c:v>
                </c:pt>
                <c:pt idx="12">
                  <c:v>1515</c:v>
                </c:pt>
              </c:numCache>
            </c:numRef>
          </c:val>
          <c:extLst>
            <c:ext xmlns:c16="http://schemas.microsoft.com/office/drawing/2014/chart" uri="{C3380CC4-5D6E-409C-BE32-E72D297353CC}">
              <c16:uniqueId val="{00000005-D00D-4D06-83DF-303FE2A616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118499</c:v>
                </c:pt>
                <c:pt idx="3">
                  <c:v>116418</c:v>
                </c:pt>
                <c:pt idx="6">
                  <c:v>113987</c:v>
                </c:pt>
                <c:pt idx="9">
                  <c:v>118826</c:v>
                </c:pt>
                <c:pt idx="12">
                  <c:v>120413</c:v>
                </c:pt>
              </c:numCache>
            </c:numRef>
          </c:val>
          <c:extLst>
            <c:ext xmlns:c16="http://schemas.microsoft.com/office/drawing/2014/chart" uri="{C3380CC4-5D6E-409C-BE32-E72D297353CC}">
              <c16:uniqueId val="{00000006-D00D-4D06-83DF-303FE2A616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0D-4D06-83DF-303FE2A616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180068</c:v>
                </c:pt>
                <c:pt idx="3">
                  <c:v>172354</c:v>
                </c:pt>
                <c:pt idx="6">
                  <c:v>167164</c:v>
                </c:pt>
                <c:pt idx="9">
                  <c:v>168033</c:v>
                </c:pt>
                <c:pt idx="12">
                  <c:v>170947</c:v>
                </c:pt>
              </c:numCache>
            </c:numRef>
          </c:val>
          <c:extLst>
            <c:ext xmlns:c16="http://schemas.microsoft.com/office/drawing/2014/chart" uri="{C3380CC4-5D6E-409C-BE32-E72D297353CC}">
              <c16:uniqueId val="{00000008-D00D-4D06-83DF-303FE2A616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728</c:v>
                </c:pt>
                <c:pt idx="3">
                  <c:v>520</c:v>
                </c:pt>
                <c:pt idx="6">
                  <c:v>312</c:v>
                </c:pt>
                <c:pt idx="9">
                  <c:v>104</c:v>
                </c:pt>
                <c:pt idx="12">
                  <c:v>52</c:v>
                </c:pt>
              </c:numCache>
            </c:numRef>
          </c:val>
          <c:extLst>
            <c:ext xmlns:c16="http://schemas.microsoft.com/office/drawing/2014/chart" uri="{C3380CC4-5D6E-409C-BE32-E72D297353CC}">
              <c16:uniqueId val="{00000009-D00D-4D06-83DF-303FE2A616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1365904</c:v>
                </c:pt>
                <c:pt idx="3">
                  <c:v>1410792</c:v>
                </c:pt>
                <c:pt idx="6">
                  <c:v>1427355</c:v>
                </c:pt>
                <c:pt idx="9">
                  <c:v>1447889</c:v>
                </c:pt>
                <c:pt idx="12">
                  <c:v>1480238</c:v>
                </c:pt>
              </c:numCache>
            </c:numRef>
          </c:val>
          <c:extLst>
            <c:ext xmlns:c16="http://schemas.microsoft.com/office/drawing/2014/chart" uri="{C3380CC4-5D6E-409C-BE32-E72D297353CC}">
              <c16:uniqueId val="{0000000A-D00D-4D06-83DF-303FE2A616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202416</c:v>
                </c:pt>
                <c:pt idx="2">
                  <c:v>#N/A</c:v>
                </c:pt>
                <c:pt idx="3">
                  <c:v>#N/A</c:v>
                </c:pt>
                <c:pt idx="4">
                  <c:v>146668</c:v>
                </c:pt>
                <c:pt idx="5">
                  <c:v>#N/A</c:v>
                </c:pt>
                <c:pt idx="6">
                  <c:v>#N/A</c:v>
                </c:pt>
                <c:pt idx="7">
                  <c:v>105582</c:v>
                </c:pt>
                <c:pt idx="8">
                  <c:v>#N/A</c:v>
                </c:pt>
                <c:pt idx="9">
                  <c:v>#N/A</c:v>
                </c:pt>
                <c:pt idx="10">
                  <c:v>90285</c:v>
                </c:pt>
                <c:pt idx="11">
                  <c:v>#N/A</c:v>
                </c:pt>
                <c:pt idx="12">
                  <c:v>#N/A</c:v>
                </c:pt>
                <c:pt idx="13">
                  <c:v>113624</c:v>
                </c:pt>
                <c:pt idx="14">
                  <c:v>#N/A</c:v>
                </c:pt>
              </c:numCache>
            </c:numRef>
          </c:val>
          <c:smooth val="0"/>
          <c:extLst>
            <c:ext xmlns:c16="http://schemas.microsoft.com/office/drawing/2014/chart" uri="{C3380CC4-5D6E-409C-BE32-E72D297353CC}">
              <c16:uniqueId val="{0000000B-D00D-4D06-83DF-303FE2A616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27893</c:v>
                </c:pt>
                <c:pt idx="1">
                  <c:v>28893</c:v>
                </c:pt>
                <c:pt idx="2">
                  <c:v>26068</c:v>
                </c:pt>
              </c:numCache>
            </c:numRef>
          </c:val>
          <c:extLst>
            <c:ext xmlns:c16="http://schemas.microsoft.com/office/drawing/2014/chart" uri="{C3380CC4-5D6E-409C-BE32-E72D297353CC}">
              <c16:uniqueId val="{00000000-7E73-49DA-9A78-79AB485C9D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390</c:v>
                </c:pt>
                <c:pt idx="1">
                  <c:v>199</c:v>
                </c:pt>
                <c:pt idx="2">
                  <c:v>53</c:v>
                </c:pt>
              </c:numCache>
            </c:numRef>
          </c:val>
          <c:extLst>
            <c:ext xmlns:c16="http://schemas.microsoft.com/office/drawing/2014/chart" uri="{C3380CC4-5D6E-409C-BE32-E72D297353CC}">
              <c16:uniqueId val="{00000001-7E73-49DA-9A78-79AB485C9D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71584</c:v>
                </c:pt>
                <c:pt idx="1">
                  <c:v>82511</c:v>
                </c:pt>
                <c:pt idx="2">
                  <c:v>78152</c:v>
                </c:pt>
              </c:numCache>
            </c:numRef>
          </c:val>
          <c:extLst>
            <c:ext xmlns:c16="http://schemas.microsoft.com/office/drawing/2014/chart" uri="{C3380CC4-5D6E-409C-BE32-E72D297353CC}">
              <c16:uniqueId val="{00000002-7E73-49DA-9A78-79AB485C9D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北海道札幌市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年に発行した臨時財政対策債が償還を終えやことにより、算入公債費等が減少したため、実質公債費比率の分子は前年度比で</a:t>
          </a:r>
          <a:r>
            <a:rPr kumimoji="1" lang="en-US" altLang="ja-JP" sz="1100" b="0" i="0" baseline="0">
              <a:solidFill>
                <a:schemeClr val="dk1"/>
              </a:solidFill>
              <a:effectLst/>
              <a:latin typeface="+mn-lt"/>
              <a:ea typeface="+mn-ea"/>
              <a:cs typeface="+mn-cs"/>
            </a:rPr>
            <a:t>3,280</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老朽化したインフラや公共施設の更新需要への対応が本格化することを見据えると、後年時の公債費も増加していくことが見込まれることから、中長期的な視点を持ったうえで、建設事業費の平準化や総量の抑制による建設費の圧縮などにより、将来にわたってバランスの取れた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満期一括償還地方債については、本市のルールに則り確実に積み立てており、積立不足は生じていない。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北海道札幌市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将来負担額（</a:t>
          </a: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）では、公共施設の更新や再開発事業の推進により、地方債残高は増加した。</a:t>
          </a:r>
          <a:br>
            <a:rPr kumimoji="1" lang="en-US" altLang="ja-JP" sz="1400">
              <a:solidFill>
                <a:schemeClr val="dk1"/>
              </a:solidFill>
              <a:effectLst/>
              <a:latin typeface="+mn-lt"/>
              <a:ea typeface="+mn-ea"/>
              <a:cs typeface="+mn-cs"/>
            </a:rPr>
          </a:b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令和２年度に比べて</a:t>
          </a:r>
          <a:r>
            <a:rPr kumimoji="1" lang="en-US" altLang="ja-JP" sz="1400">
              <a:solidFill>
                <a:schemeClr val="dk1"/>
              </a:solidFill>
              <a:effectLst/>
              <a:latin typeface="+mn-lt"/>
              <a:ea typeface="+mn-ea"/>
              <a:cs typeface="+mn-cs"/>
            </a:rPr>
            <a:t>1,143</a:t>
          </a:r>
          <a:r>
            <a:rPr kumimoji="1" lang="ja-JP" altLang="ja-JP" sz="1400">
              <a:solidFill>
                <a:schemeClr val="dk1"/>
              </a:solidFill>
              <a:effectLst/>
              <a:latin typeface="+mn-lt"/>
              <a:ea typeface="+mn-ea"/>
              <a:cs typeface="+mn-cs"/>
            </a:rPr>
            <a:t>億円の増）</a:t>
          </a:r>
          <a:endParaRPr lang="ja-JP" altLang="ja-JP" sz="1400">
            <a:effectLst/>
          </a:endParaRPr>
        </a:p>
        <a:p>
          <a:r>
            <a:rPr kumimoji="1" lang="ja-JP" altLang="ja-JP" sz="1400">
              <a:solidFill>
                <a:schemeClr val="dk1"/>
              </a:solidFill>
              <a:effectLst/>
              <a:latin typeface="+mn-lt"/>
              <a:ea typeface="+mn-ea"/>
              <a:cs typeface="+mn-cs"/>
            </a:rPr>
            <a:t>　充当可能財源等（</a:t>
          </a: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）では、臨時財政対策債残高の減少により、基準財政需要額算入見込額が減少した。</a:t>
          </a:r>
          <a:endParaRPr lang="ja-JP" altLang="ja-JP" sz="1400">
            <a:effectLst/>
          </a:endParaRPr>
        </a:p>
        <a:p>
          <a:r>
            <a:rPr kumimoji="1" lang="ja-JP" altLang="ja-JP" sz="1400">
              <a:solidFill>
                <a:schemeClr val="dk1"/>
              </a:solidFill>
              <a:effectLst/>
              <a:latin typeface="+mn-lt"/>
              <a:ea typeface="+mn-ea"/>
              <a:cs typeface="+mn-cs"/>
            </a:rPr>
            <a:t>　結果、将来負担額（</a:t>
          </a: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）が増加し、充当可能特定財源（</a:t>
          </a: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）が減少したため、将来負担比率の分子は増加した。</a:t>
          </a:r>
          <a:endParaRPr lang="ja-JP" altLang="ja-JP" sz="1400">
            <a:effectLst/>
          </a:endParaRPr>
        </a:p>
        <a:p>
          <a:r>
            <a:rPr kumimoji="1" lang="ja-JP" altLang="ja-JP" sz="1400">
              <a:solidFill>
                <a:schemeClr val="dk1"/>
              </a:solidFill>
              <a:effectLst/>
              <a:latin typeface="+mn-lt"/>
              <a:ea typeface="+mn-ea"/>
              <a:cs typeface="+mn-cs"/>
            </a:rPr>
            <a:t>　今後も健全な財政運営に努めていく。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北海道札幌市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億円、まちづくり推進基金を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・中期的な財政見通しを踏まえ、今後発生する様々な行政課題に対応していくため、基金の適切な管理を行い、活用について検討していく。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・まちづくり推進基金：公園、学校その他の都市施設の整備、団地造成事業の円滑な運営、都市活性化のための諸事業の推進に資する。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・奨学基金：奨学金支給条例により支給する奨学金の資金とする。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・まちづくり推進基金：将来の学校や公共施設等の更新時の財源として活用するための取崩額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・まちづくり推進基金：今後の都市基盤の整備など、将来のまちづくりを見据えた取組などへの活用を検討していく。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・札幌市アクションプラン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の「財政運営の取組」の中で、アクションプラン最終年度である令和９年度末の残高について、少なくとも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億円以上の水準を維持することとしている。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・財政調整基金は、年度間の財政の不均衡を調整するためのものであり、今後の災害対応や除雪費への備えとして、一定程度の残高は維持する必要があるものと認識している。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・公債費償還のための取崩に伴う減少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・減債基金の残額については、公債費償還の財源として取り崩していくこととする。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北海道札幌市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1,955,678
1,935,013
1,121.26
1,239,448,780
1,229,157,420
4,610,028
564,838,895
1,113,125,482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子ども子育て費の皆増等による基準財政需要額の増が、</a:t>
          </a:r>
          <a:r>
            <a:rPr kumimoji="1" lang="ja-JP" altLang="ja-JP" sz="1100" baseline="0">
              <a:solidFill>
                <a:schemeClr val="dk1"/>
              </a:solidFill>
              <a:effectLst/>
              <a:latin typeface="+mn-lt"/>
              <a:ea typeface="+mn-ea"/>
              <a:cs typeface="+mn-cs"/>
            </a:rPr>
            <a:t>固定資産税等</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増によ</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基準財政収入額</a:t>
          </a:r>
          <a:r>
            <a:rPr kumimoji="1" lang="ja-JP" altLang="en-US" sz="1100" baseline="0">
              <a:solidFill>
                <a:schemeClr val="dk1"/>
              </a:solidFill>
              <a:effectLst/>
              <a:latin typeface="+mn-lt"/>
              <a:ea typeface="+mn-ea"/>
              <a:cs typeface="+mn-cs"/>
            </a:rPr>
            <a:t>の増を上回ったため、</a:t>
          </a:r>
          <a:r>
            <a:rPr kumimoji="1" lang="ja-JP" altLang="ja-JP" sz="1100" baseline="0">
              <a:solidFill>
                <a:schemeClr val="dk1"/>
              </a:solidFill>
              <a:effectLst/>
              <a:latin typeface="+mn-lt"/>
              <a:ea typeface="+mn-ea"/>
              <a:cs typeface="+mn-cs"/>
            </a:rPr>
            <a:t>財政力指数が低下した。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本市の総合計画である「札幌市まちづくり戦略ビジョン・アクションプラン</a:t>
          </a:r>
          <a:r>
            <a:rPr kumimoji="1" lang="en-US" altLang="ja-JP" sz="1100" baseline="0">
              <a:solidFill>
                <a:schemeClr val="dk1"/>
              </a:solidFill>
              <a:effectLst/>
              <a:latin typeface="+mn-lt"/>
              <a:ea typeface="+mn-ea"/>
              <a:cs typeface="+mn-cs"/>
            </a:rPr>
            <a:t>2023</a:t>
          </a:r>
          <a:r>
            <a:rPr kumimoji="1" lang="ja-JP" altLang="ja-JP" sz="1100" baseline="0">
              <a:solidFill>
                <a:schemeClr val="dk1"/>
              </a:solidFill>
              <a:effectLst/>
              <a:latin typeface="+mn-lt"/>
              <a:ea typeface="+mn-ea"/>
              <a:cs typeface="+mn-cs"/>
            </a:rPr>
            <a:t>」における行財政運営の取組を進めた一方、障がい福祉や児童福祉などの扶助費や</a:t>
          </a:r>
          <a:r>
            <a:rPr lang="ja-JP" altLang="ja-JP" sz="1100">
              <a:solidFill>
                <a:schemeClr val="dk1"/>
              </a:solidFill>
              <a:effectLst/>
              <a:latin typeface="+mn-lt"/>
              <a:ea typeface="+mn-ea"/>
              <a:cs typeface="+mn-cs"/>
            </a:rPr>
            <a:t>給料月額等の引上げ</a:t>
          </a:r>
          <a:r>
            <a:rPr lang="ja-JP" altLang="en-US" sz="1100">
              <a:solidFill>
                <a:schemeClr val="dk1"/>
              </a:solidFill>
              <a:effectLst/>
              <a:latin typeface="+mn-lt"/>
              <a:ea typeface="+mn-ea"/>
              <a:cs typeface="+mn-cs"/>
            </a:rPr>
            <a:t>等による人件費の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などの</a:t>
          </a:r>
          <a:r>
            <a:rPr kumimoji="1" lang="ja-JP" altLang="ja-JP" sz="1100" baseline="0">
              <a:solidFill>
                <a:schemeClr val="dk1"/>
              </a:solidFill>
              <a:effectLst/>
              <a:latin typeface="+mn-lt"/>
              <a:ea typeface="+mn-ea"/>
              <a:cs typeface="+mn-cs"/>
            </a:rPr>
            <a:t>経常的支出が増加した結果、類似団体平均</a:t>
          </a:r>
          <a:r>
            <a:rPr kumimoji="1" lang="en-US" altLang="ja-JP" sz="1100" baseline="0">
              <a:solidFill>
                <a:schemeClr val="dk1"/>
              </a:solidFill>
              <a:effectLst/>
              <a:latin typeface="+mn-lt"/>
              <a:ea typeface="+mn-ea"/>
              <a:cs typeface="+mn-cs"/>
            </a:rPr>
            <a:t>97.0</a:t>
          </a:r>
          <a:r>
            <a:rPr kumimoji="1" lang="ja-JP" altLang="ja-JP" sz="1100" baseline="0">
              <a:solidFill>
                <a:schemeClr val="dk1"/>
              </a:solidFill>
              <a:effectLst/>
              <a:latin typeface="+mn-lt"/>
              <a:ea typeface="+mn-ea"/>
              <a:cs typeface="+mn-cs"/>
            </a:rPr>
            <a:t>％を上回る</a:t>
          </a:r>
          <a:r>
            <a:rPr kumimoji="1" lang="en-US" altLang="ja-JP" sz="1100" baseline="0">
              <a:solidFill>
                <a:schemeClr val="dk1"/>
              </a:solidFill>
              <a:effectLst/>
              <a:latin typeface="+mn-lt"/>
              <a:ea typeface="+mn-ea"/>
              <a:cs typeface="+mn-cs"/>
            </a:rPr>
            <a:t>98.0</a:t>
          </a:r>
          <a:r>
            <a:rPr kumimoji="1" lang="ja-JP" altLang="ja-JP" sz="1100" baseline="0">
              <a:solidFill>
                <a:schemeClr val="dk1"/>
              </a:solidFill>
              <a:effectLst/>
              <a:latin typeface="+mn-lt"/>
              <a:ea typeface="+mn-ea"/>
              <a:cs typeface="+mn-cs"/>
            </a:rPr>
            <a:t>％と、類似団体中１０位となった。</a:t>
          </a:r>
          <a:endParaRPr lang="ja-JP" altLang="ja-JP" sz="1400">
            <a:effectLst/>
          </a:endParaRPr>
        </a:p>
        <a:p>
          <a:r>
            <a:rPr kumimoji="1" lang="ja-JP" altLang="ja-JP" sz="1100" baseline="0">
              <a:solidFill>
                <a:schemeClr val="dk1"/>
              </a:solidFill>
              <a:effectLst/>
              <a:latin typeface="+mn-lt"/>
              <a:ea typeface="+mn-ea"/>
              <a:cs typeface="+mn-cs"/>
            </a:rPr>
            <a:t>   今後も、扶助費等の経常的支出の増加や、公共施設の老朽化に伴う施設更新費用の増加により公債費の増加</a:t>
          </a:r>
          <a:r>
            <a:rPr kumimoji="1" lang="ja-JP" altLang="en-US" sz="1100" baseline="0">
              <a:solidFill>
                <a:schemeClr val="dk1"/>
              </a:solidFill>
              <a:effectLst/>
              <a:latin typeface="+mn-lt"/>
              <a:ea typeface="+mn-ea"/>
              <a:cs typeface="+mn-cs"/>
            </a:rPr>
            <a:t>も</a:t>
          </a:r>
          <a:r>
            <a:rPr kumimoji="1" lang="ja-JP" altLang="ja-JP" sz="1100" baseline="0">
              <a:solidFill>
                <a:schemeClr val="dk1"/>
              </a:solidFill>
              <a:effectLst/>
              <a:latin typeface="+mn-lt"/>
              <a:ea typeface="+mn-ea"/>
              <a:cs typeface="+mn-cs"/>
            </a:rPr>
            <a:t>見込まれることから、引き続き健全な行財政運営を行うための取組を行い、財政構造の弾力性向上に努めていく。</a:t>
          </a:r>
          <a:endParaRPr lang="ja-JP" altLang="ja-JP" sz="1400">
            <a:effectLst/>
          </a:endParaRPr>
        </a:p>
        <a:p>
          <a:br>
            <a:rPr kumimoji="1" lang="ja-JP" altLang="en-US"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64</xdr:row>
      <xdr:rowOff>90311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14567"/>
          <a:ext cx="8382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17639</xdr:rowOff>
    </xdr:from>
    <xdr:to>
      <xdr:col>19</xdr:col>
      <xdr:colOff>133350</xdr:colOff>
      <xdr:row>62</xdr:row>
      <xdr:rowOff>84667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475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62</xdr:row>
      <xdr:rowOff>17639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92833"/>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105833</xdr:rowOff>
    </xdr:from>
    <xdr:to>
      <xdr:col>11</xdr:col>
      <xdr:colOff>31750</xdr:colOff>
      <xdr:row>63</xdr:row>
      <xdr:rowOff>141111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9283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39511</xdr:rowOff>
    </xdr:from>
    <xdr:to>
      <xdr:col>23</xdr:col>
      <xdr:colOff>184150</xdr:colOff>
      <xdr:row>64</xdr:row>
      <xdr:rowOff>141111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11588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8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55033</xdr:rowOff>
    </xdr:from>
    <xdr:to>
      <xdr:col>11</xdr:col>
      <xdr:colOff>82550</xdr:colOff>
      <xdr:row>60</xdr:row>
      <xdr:rowOff>156633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141410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90311</xdr:rowOff>
    </xdr:from>
    <xdr:to>
      <xdr:col>7</xdr:col>
      <xdr:colOff>31750</xdr:colOff>
      <xdr:row>64</xdr:row>
      <xdr:rowOff>20461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30638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6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令和６年度は、システム標準化の対応</a:t>
          </a:r>
          <a:r>
            <a:rPr kumimoji="1" lang="ja-JP" altLang="en-US" sz="1100">
              <a:solidFill>
                <a:schemeClr val="dk1"/>
              </a:solidFill>
              <a:effectLst/>
              <a:latin typeface="+mn-lt"/>
              <a:ea typeface="+mn-ea"/>
              <a:cs typeface="+mn-cs"/>
            </a:rPr>
            <a:t>等や</a:t>
          </a:r>
          <a:r>
            <a:rPr lang="ja-JP" altLang="ja-JP" sz="1100">
              <a:solidFill>
                <a:schemeClr val="dk1"/>
              </a:solidFill>
              <a:effectLst/>
              <a:latin typeface="+mn-lt"/>
              <a:ea typeface="+mn-ea"/>
              <a:cs typeface="+mn-cs"/>
            </a:rPr>
            <a:t>全体的な委託料の増等</a:t>
          </a:r>
          <a:r>
            <a:rPr kumimoji="1" lang="ja-JP" altLang="en-US" sz="1100">
              <a:solidFill>
                <a:schemeClr val="dk1"/>
              </a:solidFill>
              <a:effectLst/>
              <a:latin typeface="+mn-lt"/>
              <a:ea typeface="+mn-ea"/>
              <a:cs typeface="+mn-cs"/>
            </a:rPr>
            <a:t>による物件費の増や</a:t>
          </a:r>
          <a:r>
            <a:rPr lang="ja-JP" altLang="ja-JP" sz="1100">
              <a:solidFill>
                <a:schemeClr val="dk1"/>
              </a:solidFill>
              <a:effectLst/>
              <a:latin typeface="+mn-lt"/>
              <a:ea typeface="+mn-ea"/>
              <a:cs typeface="+mn-cs"/>
            </a:rPr>
            <a:t>給料月額等の引上げ、</a:t>
          </a:r>
          <a:r>
            <a:rPr kumimoji="1" lang="ja-JP" altLang="ja-JP" sz="1100">
              <a:solidFill>
                <a:schemeClr val="dk1"/>
              </a:solidFill>
              <a:effectLst/>
              <a:latin typeface="+mn-lt"/>
              <a:ea typeface="+mn-ea"/>
              <a:cs typeface="+mn-cs"/>
            </a:rPr>
            <a:t>退職人数の増に伴う退職手当の増などによ</a:t>
          </a:r>
          <a:r>
            <a:rPr kumimoji="1" lang="ja-JP" altLang="en-US" sz="1100">
              <a:solidFill>
                <a:schemeClr val="dk1"/>
              </a:solidFill>
              <a:effectLst/>
              <a:latin typeface="+mn-lt"/>
              <a:ea typeface="+mn-ea"/>
              <a:cs typeface="+mn-cs"/>
            </a:rPr>
            <a:t>る人件費の増等によ</a:t>
          </a:r>
          <a:r>
            <a:rPr kumimoji="1" lang="ja-JP" altLang="ja-JP" sz="1100">
              <a:solidFill>
                <a:schemeClr val="dk1"/>
              </a:solidFill>
              <a:effectLst/>
              <a:latin typeface="+mn-lt"/>
              <a:ea typeface="+mn-ea"/>
              <a:cs typeface="+mn-cs"/>
            </a:rPr>
            <a:t>り、昨年度から</a:t>
          </a:r>
          <a:r>
            <a:rPr kumimoji="1" lang="en-US" altLang="ja-JP" sz="1100">
              <a:solidFill>
                <a:schemeClr val="dk1"/>
              </a:solidFill>
              <a:effectLst/>
              <a:latin typeface="+mn-lt"/>
              <a:ea typeface="+mn-ea"/>
              <a:cs typeface="+mn-cs"/>
            </a:rPr>
            <a:t>3,668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％）の増となった。維持補修費には、類似団体ではほぼ実施されていない除雪費が含まれる一方で、人件費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効率的な職員配置に努めてきたことにより類似団体平均を大幅に下回っており、類似団体平均</a:t>
          </a:r>
          <a:r>
            <a:rPr kumimoji="1" lang="en-US" altLang="ja-JP" sz="1100">
              <a:solidFill>
                <a:schemeClr val="dk1"/>
              </a:solidFill>
              <a:effectLst/>
              <a:latin typeface="+mn-lt"/>
              <a:ea typeface="+mn-ea"/>
              <a:cs typeface="+mn-cs"/>
            </a:rPr>
            <a:t>179,269</a:t>
          </a:r>
          <a:r>
            <a:rPr kumimoji="1" lang="ja-JP" altLang="ja-JP" sz="1100">
              <a:solidFill>
                <a:schemeClr val="dk1"/>
              </a:solidFill>
              <a:effectLst/>
              <a:latin typeface="+mn-lt"/>
              <a:ea typeface="+mn-ea"/>
              <a:cs typeface="+mn-cs"/>
            </a:rPr>
            <a:t>円を下回る</a:t>
          </a:r>
          <a:r>
            <a:rPr kumimoji="1" lang="en-US" altLang="ja-JP" sz="1100">
              <a:solidFill>
                <a:schemeClr val="dk1"/>
              </a:solidFill>
              <a:effectLst/>
              <a:latin typeface="+mn-lt"/>
              <a:ea typeface="+mn-ea"/>
              <a:cs typeface="+mn-cs"/>
            </a:rPr>
            <a:t>163,375</a:t>
          </a:r>
          <a:r>
            <a:rPr kumimoji="1" lang="ja-JP" altLang="ja-JP" sz="1100">
              <a:solidFill>
                <a:schemeClr val="dk1"/>
              </a:solidFill>
              <a:effectLst/>
              <a:latin typeface="+mn-lt"/>
              <a:ea typeface="+mn-ea"/>
              <a:cs typeface="+mn-cs"/>
            </a:rPr>
            <a:t>円と、類似団体で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番目に低くなっている。</a:t>
          </a:r>
          <a:endParaRPr lang="ja-JP" altLang="ja-JP" sz="1400">
            <a:effectLst/>
          </a:endParaRPr>
        </a:p>
        <a:p>
          <a:r>
            <a:rPr kumimoji="1" lang="ja-JP" altLang="ja-JP" sz="1100">
              <a:solidFill>
                <a:schemeClr val="dk1"/>
              </a:solidFill>
              <a:effectLst/>
              <a:latin typeface="+mn-lt"/>
              <a:ea typeface="+mn-ea"/>
              <a:cs typeface="+mn-cs"/>
            </a:rPr>
            <a:t>　今後も引き続き効率的な職員配置等による人件費の見直しや、物件費の抑制に努めていく。</a:t>
          </a:r>
          <a:endParaRPr lang="ja-JP" altLang="ja-JP" sz="1400">
            <a:effectLst/>
          </a:endParaRP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126281</xdr:rowOff>
    </xdr:from>
    <xdr:to>
      <xdr:col>23</xdr:col>
      <xdr:colOff>133350</xdr:colOff>
      <xdr:row>84</xdr:row>
      <xdr:rowOff>43338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56631"/>
          <a:ext cx="838200" cy="8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126281</xdr:rowOff>
    </xdr:from>
    <xdr:to>
      <xdr:col>19</xdr:col>
      <xdr:colOff>133350</xdr:colOff>
      <xdr:row>85</xdr:row>
      <xdr:rowOff>44997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56631"/>
          <a:ext cx="889000" cy="26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44997</xdr:rowOff>
    </xdr:from>
    <xdr:to>
      <xdr:col>15</xdr:col>
      <xdr:colOff>82550</xdr:colOff>
      <xdr:row>85</xdr:row>
      <xdr:rowOff>92365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618247"/>
          <a:ext cx="889000" cy="4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19825</xdr:rowOff>
    </xdr:from>
    <xdr:to>
      <xdr:col>11</xdr:col>
      <xdr:colOff>31750</xdr:colOff>
      <xdr:row>85</xdr:row>
      <xdr:rowOff>92365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8725"/>
          <a:ext cx="889000" cy="58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163988</xdr:rowOff>
    </xdr:from>
    <xdr:to>
      <xdr:col>23</xdr:col>
      <xdr:colOff>184150</xdr:colOff>
      <xdr:row>84</xdr:row>
      <xdr:rowOff>94138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85265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1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75481</xdr:rowOff>
    </xdr:from>
    <xdr:to>
      <xdr:col>19</xdr:col>
      <xdr:colOff>184150</xdr:colOff>
      <xdr:row>84</xdr:row>
      <xdr:rowOff>5631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15808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165647</xdr:rowOff>
    </xdr:from>
    <xdr:to>
      <xdr:col>15</xdr:col>
      <xdr:colOff>133350</xdr:colOff>
      <xdr:row>85</xdr:row>
      <xdr:rowOff>95797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105974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3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41565</xdr:rowOff>
    </xdr:from>
    <xdr:to>
      <xdr:col>11</xdr:col>
      <xdr:colOff>82550</xdr:colOff>
      <xdr:row>85</xdr:row>
      <xdr:rowOff>143165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153342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140475</xdr:rowOff>
    </xdr:from>
    <xdr:to>
      <xdr:col>7</xdr:col>
      <xdr:colOff>31750</xdr:colOff>
      <xdr:row>82</xdr:row>
      <xdr:rowOff>70625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80802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9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札幌市においては、市内民間企業の給与水準との均衡を維持するため、人事委員会勧告に基づく給与の改定を行っており、ラスパイレス指数は類似団体平均99.8を下回る99.2と類似団体中5番目に低くなっている。</a:t>
          </a:r>
          <a:endParaRPr lang="ja-JP" altLang="ja-JP">
            <a:effectLst/>
          </a:endParaRPr>
        </a:p>
        <a:p>
          <a:pPr rtl="0"/>
          <a:r>
            <a:rPr lang="en-US" altLang="ja-JP" sz="1100">
              <a:solidFill>
                <a:schemeClr val="dk1"/>
              </a:solidFill>
              <a:effectLst/>
              <a:latin typeface="+mn-lt"/>
              <a:ea typeface="+mn-ea"/>
              <a:cs typeface="+mn-cs"/>
            </a:rPr>
            <a:t>　今後も人事委員会勧告に基づき、給与水準の適正化に努めていく。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166914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568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64407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258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64407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9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64407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9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札幌市まちづくり戦略ビジョン・アクションプラン2023」における行財政運営の取組（民間活力の導入や専門性の導入を進めるべき分野の見極め等）を継続し、効率的な職員配置等に努めてきたことにより、類似団体平均11.47人を下回る10.05人と類似団体中最も低くなっている。</a:t>
          </a:r>
          <a:endParaRPr lang="ja-JP" altLang="ja-JP" sz="1400">
            <a:effectLst/>
          </a:endParaRPr>
        </a:p>
        <a:p>
          <a:pPr rtl="0"/>
          <a:r>
            <a:rPr lang="en-US" altLang="ja-JP" sz="1100">
              <a:solidFill>
                <a:schemeClr val="dk1"/>
              </a:solidFill>
              <a:effectLst/>
              <a:latin typeface="+mn-lt"/>
              <a:ea typeface="+mn-ea"/>
              <a:cs typeface="+mn-cs"/>
            </a:rPr>
            <a:t>　今後は、高齢者の増加に伴い、保健福祉など人的資源が必要な分野における業務増の可能性があるものの、民間活力の導入や行政DXの推進などにより、引き続き適切な定員管理に努めていく。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131826</xdr:rowOff>
    </xdr:from>
    <xdr:to>
      <xdr:col>81</xdr:col>
      <xdr:colOff>44450</xdr:colOff>
      <xdr:row>58</xdr:row>
      <xdr:rowOff>151130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7592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88392</xdr:rowOff>
    </xdr:from>
    <xdr:to>
      <xdr:col>77</xdr:col>
      <xdr:colOff>44450</xdr:colOff>
      <xdr:row>58</xdr:row>
      <xdr:rowOff>131826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324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73914</xdr:rowOff>
    </xdr:from>
    <xdr:to>
      <xdr:col>72</xdr:col>
      <xdr:colOff>203200</xdr:colOff>
      <xdr:row>58</xdr:row>
      <xdr:rowOff>88392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180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73914</xdr:rowOff>
    </xdr:from>
    <xdr:to>
      <xdr:col>68</xdr:col>
      <xdr:colOff>152400</xdr:colOff>
      <xdr:row>58</xdr:row>
      <xdr:rowOff>73914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1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100330</xdr:rowOff>
    </xdr:from>
    <xdr:to>
      <xdr:col>81</xdr:col>
      <xdr:colOff>95250</xdr:colOff>
      <xdr:row>59</xdr:row>
      <xdr:rowOff>30480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21607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6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81026</xdr:rowOff>
    </xdr:from>
    <xdr:to>
      <xdr:col>77</xdr:col>
      <xdr:colOff>95250</xdr:colOff>
      <xdr:row>59</xdr:row>
      <xdr:rowOff>11176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21353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9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37592</xdr:rowOff>
    </xdr:from>
    <xdr:to>
      <xdr:col>73</xdr:col>
      <xdr:colOff>44450</xdr:colOff>
      <xdr:row>58</xdr:row>
      <xdr:rowOff>139192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149369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23114</xdr:rowOff>
    </xdr:from>
    <xdr:to>
      <xdr:col>68</xdr:col>
      <xdr:colOff>203200</xdr:colOff>
      <xdr:row>58</xdr:row>
      <xdr:rowOff>124714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134891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23114</xdr:rowOff>
    </xdr:from>
    <xdr:to>
      <xdr:col>64</xdr:col>
      <xdr:colOff>152400</xdr:colOff>
      <xdr:row>58</xdr:row>
      <xdr:rowOff>124714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134891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令和６年度の数値は令和４年度から令和６年度までの３か年平均で算出しており、令和３年度単年度の比率</a:t>
          </a:r>
          <a:r>
            <a:rPr kumimoji="1" lang="en-US" altLang="ja-JP" sz="1000">
              <a:solidFill>
                <a:schemeClr val="dk1"/>
              </a:solidFill>
              <a:effectLst/>
              <a:latin typeface="+mn-lt"/>
              <a:ea typeface="+mn-ea"/>
              <a:cs typeface="+mn-cs"/>
            </a:rPr>
            <a:t>2.77</a:t>
          </a:r>
          <a:r>
            <a:rPr kumimoji="1" lang="ja-JP" altLang="ja-JP" sz="1000">
              <a:solidFill>
                <a:schemeClr val="dk1"/>
              </a:solidFill>
              <a:effectLst/>
              <a:latin typeface="+mn-lt"/>
              <a:ea typeface="+mn-ea"/>
              <a:cs typeface="+mn-cs"/>
            </a:rPr>
            <a:t>％が令和６年度単年度の比率</a:t>
          </a:r>
          <a:r>
            <a:rPr kumimoji="1" lang="en-US" altLang="ja-JP" sz="1000">
              <a:solidFill>
                <a:schemeClr val="dk1"/>
              </a:solidFill>
              <a:effectLst/>
              <a:latin typeface="+mn-lt"/>
              <a:ea typeface="+mn-ea"/>
              <a:cs typeface="+mn-cs"/>
            </a:rPr>
            <a:t>3.61</a:t>
          </a:r>
          <a:r>
            <a:rPr kumimoji="1" lang="ja-JP" altLang="ja-JP" sz="1000">
              <a:solidFill>
                <a:schemeClr val="dk1"/>
              </a:solidFill>
              <a:effectLst/>
              <a:latin typeface="+mn-lt"/>
              <a:ea typeface="+mn-ea"/>
              <a:cs typeface="+mn-cs"/>
            </a:rPr>
            <a:t>％に置き換わったことに伴い、３か年平均は</a:t>
          </a:r>
          <a:r>
            <a:rPr kumimoji="1" lang="en-US" altLang="ja-JP" sz="1000">
              <a:solidFill>
                <a:schemeClr val="dk1"/>
              </a:solidFill>
              <a:effectLst/>
              <a:latin typeface="+mn-lt"/>
              <a:ea typeface="+mn-ea"/>
              <a:cs typeface="+mn-cs"/>
            </a:rPr>
            <a:t>3.2</a:t>
          </a:r>
          <a:r>
            <a:rPr kumimoji="1" lang="ja-JP" altLang="ja-JP" sz="1000">
              <a:solidFill>
                <a:schemeClr val="dk1"/>
              </a:solidFill>
              <a:effectLst/>
              <a:latin typeface="+mn-lt"/>
              <a:ea typeface="+mn-ea"/>
              <a:cs typeface="+mn-cs"/>
            </a:rPr>
            <a:t>％と増加したが、類似団体平均</a:t>
          </a:r>
          <a:r>
            <a:rPr kumimoji="1" lang="en-US" altLang="ja-JP" sz="1000">
              <a:solidFill>
                <a:schemeClr val="dk1"/>
              </a:solidFill>
              <a:effectLst/>
              <a:latin typeface="+mn-lt"/>
              <a:ea typeface="+mn-ea"/>
              <a:cs typeface="+mn-cs"/>
            </a:rPr>
            <a:t>6.4</a:t>
          </a:r>
          <a:r>
            <a:rPr kumimoji="1" lang="ja-JP" altLang="ja-JP" sz="1000">
              <a:solidFill>
                <a:schemeClr val="dk1"/>
              </a:solidFill>
              <a:effectLst/>
              <a:latin typeface="+mn-lt"/>
              <a:ea typeface="+mn-ea"/>
              <a:cs typeface="+mn-cs"/>
            </a:rPr>
            <a:t>％を下回っている。</a:t>
          </a:r>
          <a:endParaRPr lang="ja-JP" altLang="ja-JP" sz="1000">
            <a:effectLst/>
          </a:endParaRPr>
        </a:p>
        <a:p>
          <a:r>
            <a:rPr kumimoji="1" lang="ja-JP" altLang="ja-JP" sz="1000">
              <a:solidFill>
                <a:schemeClr val="dk1"/>
              </a:solidFill>
              <a:effectLst/>
              <a:latin typeface="+mn-lt"/>
              <a:ea typeface="+mn-ea"/>
              <a:cs typeface="+mn-cs"/>
            </a:rPr>
            <a:t>　また、令和６年度単年度の比率は、主に基準財政需要額算入が減少したことにより、令和５年度単年度の比率</a:t>
          </a:r>
          <a:r>
            <a:rPr kumimoji="1" lang="en-US" altLang="ja-JP" sz="1000">
              <a:solidFill>
                <a:schemeClr val="dk1"/>
              </a:solidFill>
              <a:effectLst/>
              <a:latin typeface="+mn-lt"/>
              <a:ea typeface="+mn-ea"/>
              <a:cs typeface="+mn-cs"/>
            </a:rPr>
            <a:t>3.06</a:t>
          </a:r>
          <a:r>
            <a:rPr kumimoji="1" lang="ja-JP" altLang="ja-JP" sz="1000">
              <a:solidFill>
                <a:schemeClr val="dk1"/>
              </a:solidFill>
              <a:effectLst/>
              <a:latin typeface="+mn-lt"/>
              <a:ea typeface="+mn-ea"/>
              <a:cs typeface="+mn-cs"/>
            </a:rPr>
            <a:t>％と比べ、</a:t>
          </a:r>
          <a:r>
            <a:rPr kumimoji="1" lang="en-US" altLang="ja-JP" sz="1000">
              <a:solidFill>
                <a:schemeClr val="dk1"/>
              </a:solidFill>
              <a:effectLst/>
              <a:latin typeface="+mn-lt"/>
              <a:ea typeface="+mn-ea"/>
              <a:cs typeface="+mn-cs"/>
            </a:rPr>
            <a:t>0.55</a:t>
          </a:r>
          <a:r>
            <a:rPr kumimoji="1" lang="ja-JP" altLang="ja-JP" sz="1000">
              <a:solidFill>
                <a:schemeClr val="dk1"/>
              </a:solidFill>
              <a:effectLst/>
              <a:latin typeface="+mn-lt"/>
              <a:ea typeface="+mn-ea"/>
              <a:cs typeface="+mn-cs"/>
            </a:rPr>
            <a:t>ポイント増加している。</a:t>
          </a:r>
          <a:endParaRPr lang="ja-JP" altLang="ja-JP" sz="1000">
            <a:effectLst/>
          </a:endParaRPr>
        </a:p>
        <a:p>
          <a:r>
            <a:rPr kumimoji="1" lang="ja-JP" altLang="ja-JP" sz="1000">
              <a:solidFill>
                <a:schemeClr val="dk1"/>
              </a:solidFill>
              <a:effectLst/>
              <a:latin typeface="+mn-lt"/>
              <a:ea typeface="+mn-ea"/>
              <a:cs typeface="+mn-cs"/>
            </a:rPr>
            <a:t>　今後も、本市の将来を見据え、真に必要な分野には積極的に投資を行う一方、世代間の負担の平準化に考慮しつつ、将来世代に過度の負担を残さない財政運営を継続していく。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54328</xdr:rowOff>
    </xdr:from>
    <xdr:to>
      <xdr:col>81</xdr:col>
      <xdr:colOff>44450</xdr:colOff>
      <xdr:row>38</xdr:row>
      <xdr:rowOff>94545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5694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54328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569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54328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5426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27517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3528</xdr:rowOff>
    </xdr:from>
    <xdr:to>
      <xdr:col>73</xdr:col>
      <xdr:colOff>44450</xdr:colOff>
      <xdr:row>38</xdr:row>
      <xdr:rowOff>105128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115305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主に地方債残高が増加し、基準財政需要額算入見込額が減少したことにより、類似団体平均</a:t>
          </a:r>
          <a:r>
            <a:rPr kumimoji="1" lang="en-US" altLang="ja-JP" sz="1100">
              <a:solidFill>
                <a:sysClr val="windowText" lastClr="000000"/>
              </a:solidFill>
              <a:effectLst/>
              <a:latin typeface="+mn-lt"/>
              <a:ea typeface="+mn-ea"/>
              <a:cs typeface="+mn-cs"/>
            </a:rPr>
            <a:t>59.1</a:t>
          </a:r>
          <a:r>
            <a:rPr kumimoji="1" lang="ja-JP" altLang="ja-JP" sz="1100">
              <a:solidFill>
                <a:sysClr val="windowText" lastClr="000000"/>
              </a:solidFill>
              <a:effectLst/>
              <a:latin typeface="+mn-lt"/>
              <a:ea typeface="+mn-ea"/>
              <a:cs typeface="+mn-cs"/>
            </a:rPr>
            <a:t>％を下回る</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と、類似団体中７位となっている。</a:t>
          </a:r>
          <a:endParaRPr lang="ja-JP" altLang="ja-JP" sz="1400">
            <a:effectLst/>
          </a:endParaRPr>
        </a:p>
        <a:p>
          <a:r>
            <a:rPr kumimoji="1" lang="ja-JP" altLang="ja-JP" sz="1100">
              <a:solidFill>
                <a:schemeClr val="dk1"/>
              </a:solidFill>
              <a:effectLst/>
              <a:latin typeface="+mn-lt"/>
              <a:ea typeface="+mn-ea"/>
              <a:cs typeface="+mn-cs"/>
            </a:rPr>
            <a:t>　今後も、本市の将来を見据えた真に必要な分野には積極的な投資を行う一方、世代間の負担の平準化を考慮しつつ、将来世代に過度な負担を残さない財政運営を継続していく。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55016</xdr:rowOff>
    </xdr:from>
    <xdr:to>
      <xdr:col>81</xdr:col>
      <xdr:colOff>44450</xdr:colOff>
      <xdr:row>15</xdr:row>
      <xdr:rowOff>93624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6267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55016</xdr:rowOff>
    </xdr:from>
    <xdr:to>
      <xdr:col>77</xdr:col>
      <xdr:colOff>44450</xdr:colOff>
      <xdr:row>15</xdr:row>
      <xdr:rowOff>89764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26766"/>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89764</xdr:rowOff>
    </xdr:from>
    <xdr:to>
      <xdr:col>72</xdr:col>
      <xdr:colOff>203200</xdr:colOff>
      <xdr:row>15</xdr:row>
      <xdr:rowOff>162154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6151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162154</xdr:rowOff>
    </xdr:from>
    <xdr:to>
      <xdr:col>68</xdr:col>
      <xdr:colOff>152400</xdr:colOff>
      <xdr:row>16</xdr:row>
      <xdr:rowOff>122936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33904"/>
          <a:ext cx="889000" cy="1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42824</xdr:rowOff>
    </xdr:from>
    <xdr:to>
      <xdr:col>81</xdr:col>
      <xdr:colOff>95250</xdr:colOff>
      <xdr:row>15</xdr:row>
      <xdr:rowOff>144424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59351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5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4216</xdr:rowOff>
    </xdr:from>
    <xdr:to>
      <xdr:col>77</xdr:col>
      <xdr:colOff>95250</xdr:colOff>
      <xdr:row>15</xdr:row>
      <xdr:rowOff>105816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38964</xdr:rowOff>
    </xdr:from>
    <xdr:to>
      <xdr:col>73</xdr:col>
      <xdr:colOff>44450</xdr:colOff>
      <xdr:row>15</xdr:row>
      <xdr:rowOff>140564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150741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37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111354</xdr:rowOff>
    </xdr:from>
    <xdr:to>
      <xdr:col>68</xdr:col>
      <xdr:colOff>203200</xdr:colOff>
      <xdr:row>16</xdr:row>
      <xdr:rowOff>41504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51681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72136</xdr:rowOff>
    </xdr:from>
    <xdr:to>
      <xdr:col>64</xdr:col>
      <xdr:colOff>152400</xdr:colOff>
      <xdr:row>17</xdr:row>
      <xdr:rowOff>2286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12463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北海道札幌市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1,955,678
1,935,013
1,121.26
1,239,448,780
1,229,157,420
4,610,028
564,838,895
1,113,125,482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「札幌市まちづくり戦略ビジョン・アクションプラン2023」における行財政運営の方針等に基づき、人件費の抑制に努めた結果、</a:t>
          </a:r>
          <a:r>
            <a:rPr lang="ja-JP" altLang="ja-JP" sz="1100">
              <a:solidFill>
                <a:schemeClr val="dk1"/>
              </a:solidFill>
              <a:effectLst/>
              <a:latin typeface="+mn-lt"/>
              <a:ea typeface="+mn-ea"/>
              <a:cs typeface="+mn-cs"/>
            </a:rPr>
            <a:t>給料月額等の引上げ等</a:t>
          </a:r>
          <a:r>
            <a:rPr lang="ja-JP" altLang="en-US" sz="1100">
              <a:solidFill>
                <a:schemeClr val="dk1"/>
              </a:solidFill>
              <a:effectLst/>
              <a:latin typeface="+mn-lt"/>
              <a:ea typeface="+mn-ea"/>
              <a:cs typeface="+mn-cs"/>
            </a:rPr>
            <a:t>の影響は</a:t>
          </a:r>
          <a:r>
            <a:rPr lang="ja-JP" altLang="ja-JP" sz="1100">
              <a:solidFill>
                <a:schemeClr val="dk1"/>
              </a:solidFill>
              <a:effectLst/>
              <a:latin typeface="+mn-lt"/>
              <a:ea typeface="+mn-ea"/>
              <a:cs typeface="+mn-cs"/>
            </a:rPr>
            <a:t>あるものの、</a:t>
          </a:r>
          <a:r>
            <a:rPr lang="en-US" altLang="ja-JP" sz="1100">
              <a:solidFill>
                <a:schemeClr val="dk1"/>
              </a:solidFill>
              <a:effectLst/>
              <a:latin typeface="+mn-lt"/>
              <a:ea typeface="+mn-ea"/>
              <a:cs typeface="+mn-cs"/>
            </a:rPr>
            <a:t>類似団体平均30.8％を下回る25.1％と類似団体中最も低くなっている。</a:t>
          </a:r>
          <a:endParaRPr lang="ja-JP" altLang="ja-JP" sz="1400">
            <a:effectLst/>
          </a:endParaRPr>
        </a:p>
        <a:p>
          <a:pPr rtl="0"/>
          <a:r>
            <a:rPr lang="en-US" altLang="ja-JP" sz="1100">
              <a:solidFill>
                <a:schemeClr val="dk1"/>
              </a:solidFill>
              <a:effectLst/>
              <a:latin typeface="+mn-lt"/>
              <a:ea typeface="+mn-ea"/>
              <a:cs typeface="+mn-cs"/>
            </a:rPr>
            <a:t> 　今後も、限られた人材の効率的・効果的な職員配置を行うとともに人事委員会勧告の状況を注視し、より適正な人件費になるよう努めていく。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101600</xdr:rowOff>
    </xdr:from>
    <xdr:to>
      <xdr:col>24</xdr:col>
      <xdr:colOff>25400</xdr:colOff>
      <xdr:row>33</xdr:row>
      <xdr:rowOff>133350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880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101600</xdr:rowOff>
    </xdr:from>
    <xdr:to>
      <xdr:col>19</xdr:col>
      <xdr:colOff>187325</xdr:colOff>
      <xdr:row>33</xdr:row>
      <xdr:rowOff>158750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88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6350</xdr:rowOff>
    </xdr:from>
    <xdr:to>
      <xdr:col>15</xdr:col>
      <xdr:colOff>98425</xdr:colOff>
      <xdr:row>33</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64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6350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64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82550</xdr:rowOff>
    </xdr:from>
    <xdr:to>
      <xdr:col>24</xdr:col>
      <xdr:colOff>76200</xdr:colOff>
      <xdr:row>34</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50800</xdr:rowOff>
    </xdr:from>
    <xdr:to>
      <xdr:col>20</xdr:col>
      <xdr:colOff>38100</xdr:colOff>
      <xdr:row>32</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0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107950</xdr:rowOff>
    </xdr:from>
    <xdr:to>
      <xdr:col>15</xdr:col>
      <xdr:colOff>149225</xdr:colOff>
      <xdr:row>34</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127000</xdr:rowOff>
    </xdr:from>
    <xdr:to>
      <xdr:col>11</xdr:col>
      <xdr:colOff>60325</xdr:colOff>
      <xdr:row>33</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物件費は、令和</a:t>
          </a:r>
          <a:r>
            <a:rPr lang="ja-JP" altLang="ja-JP" sz="1100">
              <a:solidFill>
                <a:schemeClr val="dk1"/>
              </a:solidFill>
              <a:effectLst/>
              <a:latin typeface="+mn-lt"/>
              <a:ea typeface="+mn-ea"/>
              <a:cs typeface="+mn-cs"/>
            </a:rPr>
            <a:t>５</a:t>
          </a:r>
          <a:r>
            <a:rPr lang="en-US" altLang="ja-JP" sz="1100">
              <a:solidFill>
                <a:schemeClr val="dk1"/>
              </a:solidFill>
              <a:effectLst/>
              <a:latin typeface="+mn-lt"/>
              <a:ea typeface="+mn-ea"/>
              <a:cs typeface="+mn-cs"/>
            </a:rPr>
            <a:t>年度と比較し</a:t>
          </a:r>
          <a:r>
            <a:rPr lang="ja-JP" altLang="ja-JP" sz="1100">
              <a:solidFill>
                <a:schemeClr val="dk1"/>
              </a:solidFill>
              <a:effectLst/>
              <a:latin typeface="+mn-lt"/>
              <a:ea typeface="+mn-ea"/>
              <a:cs typeface="+mn-cs"/>
            </a:rPr>
            <a:t>、経常経費に</a:t>
          </a:r>
          <a:r>
            <a:rPr lang="en-US" altLang="ja-JP" sz="1100">
              <a:solidFill>
                <a:schemeClr val="dk1"/>
              </a:solidFill>
              <a:effectLst/>
              <a:latin typeface="+mn-lt"/>
              <a:ea typeface="+mn-ea"/>
              <a:cs typeface="+mn-cs"/>
            </a:rPr>
            <a:t>充当</a:t>
          </a:r>
          <a:r>
            <a:rPr lang="ja-JP" altLang="ja-JP" sz="1100">
              <a:solidFill>
                <a:schemeClr val="dk1"/>
              </a:solidFill>
              <a:effectLst/>
              <a:latin typeface="+mn-lt"/>
              <a:ea typeface="+mn-ea"/>
              <a:cs typeface="+mn-cs"/>
            </a:rPr>
            <a:t>された一般財源は</a:t>
          </a:r>
          <a:r>
            <a:rPr lang="en-US" altLang="ja-JP" sz="1100">
              <a:solidFill>
                <a:schemeClr val="dk1"/>
              </a:solidFill>
              <a:effectLst/>
              <a:latin typeface="+mn-lt"/>
              <a:ea typeface="+mn-ea"/>
              <a:cs typeface="+mn-cs"/>
            </a:rPr>
            <a:t>78億円の増とな</a:t>
          </a:r>
          <a:r>
            <a:rPr lang="ja-JP" altLang="ja-JP" sz="1100">
              <a:solidFill>
                <a:schemeClr val="dk1"/>
              </a:solidFill>
              <a:effectLst/>
              <a:latin typeface="+mn-lt"/>
              <a:ea typeface="+mn-ea"/>
              <a:cs typeface="+mn-cs"/>
            </a:rPr>
            <a:t>り、昨年度から</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％増の</a:t>
          </a:r>
          <a:r>
            <a:rPr lang="en-US" altLang="ja-JP" sz="1100">
              <a:solidFill>
                <a:schemeClr val="dk1"/>
              </a:solidFill>
              <a:effectLst/>
              <a:latin typeface="+mn-lt"/>
              <a:ea typeface="+mn-ea"/>
              <a:cs typeface="+mn-cs"/>
            </a:rPr>
            <a:t>13.0</a:t>
          </a:r>
          <a:r>
            <a:rPr lang="ja-JP" altLang="ja-JP" sz="1100">
              <a:solidFill>
                <a:schemeClr val="dk1"/>
              </a:solidFill>
              <a:effectLst/>
              <a:latin typeface="+mn-lt"/>
              <a:ea typeface="+mn-ea"/>
              <a:cs typeface="+mn-cs"/>
            </a:rPr>
            <a:t>％となった。これは、新型コロナウイルス予防接種の定期接種化に伴う経常経費の増加、また全体的な委託料の増等による影響を受けている。</a:t>
          </a:r>
          <a:endParaRPr lang="ja-JP" altLang="ja-JP" sz="1400">
            <a:effectLst/>
          </a:endParaRPr>
        </a:p>
        <a:p>
          <a:pPr rtl="0"/>
          <a:r>
            <a:rPr lang="ja-JP" altLang="ja-JP" sz="1100">
              <a:solidFill>
                <a:schemeClr val="dk1"/>
              </a:solidFill>
              <a:effectLst/>
              <a:latin typeface="+mn-lt"/>
              <a:ea typeface="+mn-ea"/>
              <a:cs typeface="+mn-cs"/>
            </a:rPr>
            <a:t>　令和６年度決算においては、類似団体平均</a:t>
          </a:r>
          <a:r>
            <a:rPr lang="en-US" altLang="ja-JP" sz="1100">
              <a:solidFill>
                <a:schemeClr val="dk1"/>
              </a:solidFill>
              <a:effectLst/>
              <a:latin typeface="+mn-lt"/>
              <a:ea typeface="+mn-ea"/>
              <a:cs typeface="+mn-cs"/>
            </a:rPr>
            <a:t>を下回る13.0％と類似団体中9番目に低くなって</a:t>
          </a:r>
          <a:r>
            <a:rPr lang="ja-JP" altLang="ja-JP" sz="1100">
              <a:solidFill>
                <a:schemeClr val="dk1"/>
              </a:solidFill>
              <a:effectLst/>
              <a:latin typeface="+mn-lt"/>
              <a:ea typeface="+mn-ea"/>
              <a:cs typeface="+mn-cs"/>
            </a:rPr>
            <a:t>いるところであることから</a:t>
          </a:r>
          <a:r>
            <a:rPr lang="en-US" altLang="ja-JP" sz="1100">
              <a:solidFill>
                <a:schemeClr val="dk1"/>
              </a:solidFill>
              <a:effectLst/>
              <a:latin typeface="+mn-lt"/>
              <a:ea typeface="+mn-ea"/>
              <a:cs typeface="+mn-cs"/>
            </a:rPr>
            <a:t>、今後も引き続き物件費の縮減に努めていく。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46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9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151493</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80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151493</xdr:rowOff>
    </xdr:from>
    <xdr:to>
      <xdr:col>69</xdr:col>
      <xdr:colOff>92075</xdr:colOff>
      <xdr:row>15</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803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100693</xdr:rowOff>
    </xdr:from>
    <xdr:to>
      <xdr:col>69</xdr:col>
      <xdr:colOff>142875</xdr:colOff>
      <xdr:row>14</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157843</xdr:rowOff>
    </xdr:from>
    <xdr:to>
      <xdr:col>65</xdr:col>
      <xdr:colOff>53975</xdr:colOff>
      <xdr:row>15</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扶助費は、類似団体平均17.7％を上回る19.9％と類似団体中18位となっている。令和</a:t>
          </a:r>
          <a:r>
            <a:rPr lang="ja-JP" altLang="ja-JP" sz="1100">
              <a:solidFill>
                <a:schemeClr val="dk1"/>
              </a:solidFill>
              <a:effectLst/>
              <a:latin typeface="+mn-lt"/>
              <a:ea typeface="+mn-ea"/>
              <a:cs typeface="+mn-cs"/>
            </a:rPr>
            <a:t>５</a:t>
          </a:r>
          <a:r>
            <a:rPr lang="en-US" altLang="ja-JP" sz="1100">
              <a:solidFill>
                <a:schemeClr val="dk1"/>
              </a:solidFill>
              <a:effectLst/>
              <a:latin typeface="+mn-lt"/>
              <a:ea typeface="+mn-ea"/>
              <a:cs typeface="+mn-cs"/>
            </a:rPr>
            <a:t>年度と比較して、扶助費の経常経費に充当された一般財源等は83億円の増となっており、主に介護給付費等</a:t>
          </a:r>
          <a:r>
            <a:rPr lang="ja-JP" altLang="ja-JP" sz="1100">
              <a:solidFill>
                <a:schemeClr val="dk1"/>
              </a:solidFill>
              <a:effectLst/>
              <a:latin typeface="+mn-lt"/>
              <a:ea typeface="+mn-ea"/>
              <a:cs typeface="+mn-cs"/>
            </a:rPr>
            <a:t>をはじめとする障害福祉サービスなどの社会福祉</a:t>
          </a:r>
          <a:r>
            <a:rPr lang="en-US" altLang="ja-JP" sz="1100">
              <a:solidFill>
                <a:schemeClr val="dk1"/>
              </a:solidFill>
              <a:effectLst/>
              <a:latin typeface="+mn-lt"/>
              <a:ea typeface="+mn-ea"/>
              <a:cs typeface="+mn-cs"/>
            </a:rPr>
            <a:t>費が影響しているため、引き続き高い水準で推移することが見込まれる。</a:t>
          </a:r>
          <a:endParaRPr lang="ja-JP" altLang="ja-JP" sz="1400">
            <a:effectLst/>
          </a:endParaRPr>
        </a:p>
        <a:p>
          <a:pPr rtl="0"/>
          <a:r>
            <a:rPr lang="en-US" altLang="ja-JP" sz="1100">
              <a:solidFill>
                <a:schemeClr val="dk1"/>
              </a:solidFill>
              <a:effectLst/>
              <a:latin typeface="+mn-lt"/>
              <a:ea typeface="+mn-ea"/>
              <a:cs typeface="+mn-cs"/>
            </a:rPr>
            <a:t>　今後も、少子高齢化等への対応のため、財政需要はさらに拡大することが想定されるが、持続可能な財政運営に努めていく。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017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38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751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類似団体ではほとんど行われていない除雪費（令和</a:t>
          </a:r>
          <a:r>
            <a:rPr lang="ja-JP" altLang="ja-JP" sz="1100">
              <a:solidFill>
                <a:schemeClr val="dk1"/>
              </a:solidFill>
              <a:effectLst/>
              <a:latin typeface="+mn-lt"/>
              <a:ea typeface="+mn-ea"/>
              <a:cs typeface="+mn-cs"/>
            </a:rPr>
            <a:t>２</a:t>
          </a:r>
          <a:r>
            <a:rPr lang="en-US" altLang="ja-JP" sz="1100">
              <a:solidFill>
                <a:schemeClr val="dk1"/>
              </a:solidFill>
              <a:effectLst/>
              <a:latin typeface="+mn-lt"/>
              <a:ea typeface="+mn-ea"/>
              <a:cs typeface="+mn-cs"/>
            </a:rPr>
            <a:t>年度決算から順に206億円、316億円、269億円、276億円</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265</a:t>
          </a:r>
          <a:r>
            <a:rPr lang="ja-JP" altLang="ja-JP" sz="1100">
              <a:solidFill>
                <a:schemeClr val="dk1"/>
              </a:solidFill>
              <a:effectLst/>
              <a:latin typeface="+mn-lt"/>
              <a:ea typeface="+mn-ea"/>
              <a:cs typeface="+mn-cs"/>
            </a:rPr>
            <a:t>億円</a:t>
          </a:r>
          <a:r>
            <a:rPr lang="en-US" altLang="ja-JP" sz="1100">
              <a:solidFill>
                <a:schemeClr val="dk1"/>
              </a:solidFill>
              <a:effectLst/>
              <a:latin typeface="+mn-lt"/>
              <a:ea typeface="+mn-ea"/>
              <a:cs typeface="+mn-cs"/>
            </a:rPr>
            <a:t>）が含まれることや、国民健康保険会計・</a:t>
          </a:r>
          <a:r>
            <a:rPr lang="ja-JP" altLang="ja-JP" sz="1100">
              <a:solidFill>
                <a:schemeClr val="dk1"/>
              </a:solidFill>
              <a:effectLst/>
              <a:latin typeface="+mn-lt"/>
              <a:ea typeface="+mn-ea"/>
              <a:cs typeface="+mn-cs"/>
            </a:rPr>
            <a:t>後期高齢者医療会計・</a:t>
          </a:r>
          <a:r>
            <a:rPr lang="en-US" altLang="ja-JP" sz="1100">
              <a:solidFill>
                <a:schemeClr val="dk1"/>
              </a:solidFill>
              <a:effectLst/>
              <a:latin typeface="+mn-lt"/>
              <a:ea typeface="+mn-ea"/>
              <a:cs typeface="+mn-cs"/>
            </a:rPr>
            <a:t>介護保険会計への繰出金等の増加等により類似団体の中で最も高い比率となっている。</a:t>
          </a:r>
          <a:endParaRPr lang="ja-JP" altLang="ja-JP" sz="1400">
            <a:effectLst/>
          </a:endParaRPr>
        </a:p>
        <a:p>
          <a:pPr rtl="0"/>
          <a:r>
            <a:rPr lang="en-US" altLang="ja-JP" sz="1100">
              <a:solidFill>
                <a:schemeClr val="dk1"/>
              </a:solidFill>
              <a:effectLst/>
              <a:latin typeface="+mn-lt"/>
              <a:ea typeface="+mn-ea"/>
              <a:cs typeface="+mn-cs"/>
            </a:rPr>
            <a:t>　 今後も労務単価の増等による除排雪経費</a:t>
          </a:r>
          <a:r>
            <a:rPr lang="ja-JP" altLang="ja-JP" sz="1100">
              <a:solidFill>
                <a:schemeClr val="dk1"/>
              </a:solidFill>
              <a:effectLst/>
              <a:latin typeface="+mn-lt"/>
              <a:ea typeface="+mn-ea"/>
              <a:cs typeface="+mn-cs"/>
            </a:rPr>
            <a:t>は増加していくことが見込まれるため</a:t>
          </a:r>
          <a:r>
            <a:rPr lang="en-US" altLang="ja-JP" sz="1100">
              <a:solidFill>
                <a:schemeClr val="dk1"/>
              </a:solidFill>
              <a:effectLst/>
              <a:latin typeface="+mn-lt"/>
              <a:ea typeface="+mn-ea"/>
              <a:cs typeface="+mn-cs"/>
            </a:rPr>
            <a:t>、この傾向は続くことが見込まれ</a:t>
          </a:r>
          <a:r>
            <a:rPr lang="ja-JP" altLang="ja-JP" sz="1100">
              <a:solidFill>
                <a:schemeClr val="dk1"/>
              </a:solidFill>
              <a:effectLst/>
              <a:latin typeface="+mn-lt"/>
              <a:ea typeface="+mn-ea"/>
              <a:cs typeface="+mn-cs"/>
            </a:rPr>
            <a:t>ることから</a:t>
          </a:r>
          <a:r>
            <a:rPr lang="en-US" altLang="ja-JP" sz="1100">
              <a:solidFill>
                <a:schemeClr val="dk1"/>
              </a:solidFill>
              <a:effectLst/>
              <a:latin typeface="+mn-lt"/>
              <a:ea typeface="+mn-ea"/>
              <a:cs typeface="+mn-cs"/>
            </a:rPr>
            <a:t>、引き続き事業の見直し等により、経費の縮減に努めていく。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24043"/>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50092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78015</xdr:rowOff>
    </xdr:from>
    <xdr:to>
      <xdr:col>82</xdr:col>
      <xdr:colOff>196850</xdr:colOff>
      <xdr:row>60</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60</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365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133549</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117022</xdr:rowOff>
    </xdr:from>
    <xdr:to>
      <xdr:col>82</xdr:col>
      <xdr:colOff>158750</xdr:colOff>
      <xdr:row>56</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94343</xdr:rowOff>
    </xdr:from>
    <xdr:to>
      <xdr:col>78</xdr:col>
      <xdr:colOff>69850</xdr:colOff>
      <xdr:row>60</xdr:row>
      <xdr:rowOff>143328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381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60</xdr:row>
      <xdr:rowOff>94343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180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102507</xdr:rowOff>
    </xdr:from>
    <xdr:to>
      <xdr:col>69</xdr:col>
      <xdr:colOff>92075</xdr:colOff>
      <xdr:row>60</xdr:row>
      <xdr:rowOff>12700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180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157843</xdr:rowOff>
    </xdr:from>
    <xdr:to>
      <xdr:col>69</xdr:col>
      <xdr:colOff>142875</xdr:colOff>
      <xdr:row>55</xdr:row>
      <xdr:rowOff>87993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98170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84365</xdr:rowOff>
    </xdr:from>
    <xdr:to>
      <xdr:col>65</xdr:col>
      <xdr:colOff>53975</xdr:colOff>
      <xdr:row>56</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27215</xdr:rowOff>
    </xdr:from>
    <xdr:to>
      <xdr:col>82</xdr:col>
      <xdr:colOff>158750</xdr:colOff>
      <xdr:row>60</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107242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43543</xdr:rowOff>
    </xdr:from>
    <xdr:to>
      <xdr:col>74</xdr:col>
      <xdr:colOff>31750</xdr:colOff>
      <xdr:row>60</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129920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51707</xdr:rowOff>
    </xdr:from>
    <xdr:to>
      <xdr:col>69</xdr:col>
      <xdr:colOff>142875</xdr:colOff>
      <xdr:row>59</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補助費は、</a:t>
          </a:r>
          <a:r>
            <a:rPr lang="en-US" altLang="ja-JP" sz="1100">
              <a:solidFill>
                <a:schemeClr val="dk1"/>
              </a:solidFill>
              <a:effectLst/>
              <a:latin typeface="+mn-lt"/>
              <a:ea typeface="+mn-ea"/>
              <a:cs typeface="+mn-cs"/>
            </a:rPr>
            <a:t>令和</a:t>
          </a:r>
          <a:r>
            <a:rPr lang="ja-JP" altLang="ja-JP" sz="1100">
              <a:solidFill>
                <a:schemeClr val="dk1"/>
              </a:solidFill>
              <a:effectLst/>
              <a:latin typeface="+mn-lt"/>
              <a:ea typeface="+mn-ea"/>
              <a:cs typeface="+mn-cs"/>
            </a:rPr>
            <a:t>５</a:t>
          </a:r>
          <a:r>
            <a:rPr lang="en-US" altLang="ja-JP" sz="1100">
              <a:solidFill>
                <a:schemeClr val="dk1"/>
              </a:solidFill>
              <a:effectLst/>
              <a:latin typeface="+mn-lt"/>
              <a:ea typeface="+mn-ea"/>
              <a:cs typeface="+mn-cs"/>
            </a:rPr>
            <a:t>年度と</a:t>
          </a:r>
          <a:r>
            <a:rPr lang="ja-JP" altLang="ja-JP" sz="1100">
              <a:solidFill>
                <a:schemeClr val="dk1"/>
              </a:solidFill>
              <a:effectLst/>
              <a:latin typeface="+mn-lt"/>
              <a:ea typeface="+mn-ea"/>
              <a:cs typeface="+mn-cs"/>
            </a:rPr>
            <a:t>比較して</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％減の</a:t>
          </a:r>
          <a:r>
            <a:rPr lang="en-US" altLang="ja-JP" sz="1100">
              <a:solidFill>
                <a:schemeClr val="dk1"/>
              </a:solidFill>
              <a:effectLst/>
              <a:latin typeface="+mn-lt"/>
              <a:ea typeface="+mn-ea"/>
              <a:cs typeface="+mn-cs"/>
            </a:rPr>
            <a:t>7.8</a:t>
          </a:r>
          <a:r>
            <a:rPr lang="ja-JP" altLang="ja-JP" sz="1100">
              <a:solidFill>
                <a:schemeClr val="dk1"/>
              </a:solidFill>
              <a:effectLst/>
              <a:latin typeface="+mn-lt"/>
              <a:ea typeface="+mn-ea"/>
              <a:cs typeface="+mn-cs"/>
            </a:rPr>
            <a:t>％となった。</a:t>
          </a:r>
          <a:endParaRPr lang="ja-JP" altLang="ja-JP" sz="1400">
            <a:effectLst/>
          </a:endParaRPr>
        </a:p>
        <a:p>
          <a:pPr rtl="0"/>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昨年度と割合は大きな変動はないものの、依然として</a:t>
          </a:r>
          <a:r>
            <a:rPr lang="en-US" altLang="ja-JP" sz="1100">
              <a:solidFill>
                <a:schemeClr val="dk1"/>
              </a:solidFill>
              <a:effectLst/>
              <a:latin typeface="+mn-lt"/>
              <a:ea typeface="+mn-ea"/>
              <a:cs typeface="+mn-cs"/>
            </a:rPr>
            <a:t>類似団体平均7.5％を上回</a:t>
          </a:r>
          <a:r>
            <a:rPr lang="ja-JP" altLang="ja-JP" sz="1100">
              <a:solidFill>
                <a:schemeClr val="dk1"/>
              </a:solidFill>
              <a:effectLst/>
              <a:latin typeface="+mn-lt"/>
              <a:ea typeface="+mn-ea"/>
              <a:cs typeface="+mn-cs"/>
            </a:rPr>
            <a:t>っている状態であることから、</a:t>
          </a:r>
          <a:r>
            <a:rPr lang="en-US" altLang="ja-JP" sz="1100">
              <a:solidFill>
                <a:schemeClr val="dk1"/>
              </a:solidFill>
              <a:effectLst/>
              <a:latin typeface="+mn-lt"/>
              <a:ea typeface="+mn-ea"/>
              <a:cs typeface="+mn-cs"/>
            </a:rPr>
            <a:t>更なる事業の見直し等により、今後も経費の縮減に努めていく。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9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59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公債費は、類似団体平均の</a:t>
          </a:r>
          <a:r>
            <a:rPr kumimoji="1" lang="en-US" altLang="ja-JP" sz="1000" b="0" i="0" baseline="0">
              <a:solidFill>
                <a:schemeClr val="dk1"/>
              </a:solidFill>
              <a:effectLst/>
              <a:latin typeface="+mn-lt"/>
              <a:ea typeface="+mn-ea"/>
              <a:cs typeface="+mn-cs"/>
            </a:rPr>
            <a:t>16.2</a:t>
          </a:r>
          <a:r>
            <a:rPr kumimoji="1" lang="ja-JP" altLang="ja-JP" sz="1000" b="0" i="0" baseline="0">
              <a:solidFill>
                <a:schemeClr val="dk1"/>
              </a:solidFill>
              <a:effectLst/>
              <a:latin typeface="+mn-lt"/>
              <a:ea typeface="+mn-ea"/>
              <a:cs typeface="+mn-cs"/>
            </a:rPr>
            <a:t>％を下回る</a:t>
          </a:r>
          <a:r>
            <a:rPr kumimoji="1" lang="en-US" altLang="ja-JP" sz="1000" b="0" i="0" baseline="0">
              <a:solidFill>
                <a:schemeClr val="dk1"/>
              </a:solidFill>
              <a:effectLst/>
              <a:latin typeface="+mn-lt"/>
              <a:ea typeface="+mn-ea"/>
              <a:cs typeface="+mn-cs"/>
            </a:rPr>
            <a:t>16.0</a:t>
          </a:r>
          <a:r>
            <a:rPr kumimoji="1" lang="ja-JP" altLang="ja-JP" sz="1000" b="0" i="0" baseline="0">
              <a:solidFill>
                <a:schemeClr val="dk1"/>
              </a:solidFill>
              <a:effectLst/>
              <a:latin typeface="+mn-lt"/>
              <a:ea typeface="+mn-ea"/>
              <a:cs typeface="+mn-cs"/>
            </a:rPr>
            <a:t>％と類似団体中９位となっている。令和５年度と比較して経常経費充当一般財源等が</a:t>
          </a:r>
          <a:r>
            <a:rPr kumimoji="1" lang="en-US" altLang="ja-JP" sz="1000" b="0" i="0" baseline="0">
              <a:solidFill>
                <a:schemeClr val="dk1"/>
              </a:solidFill>
              <a:effectLst/>
              <a:latin typeface="+mn-lt"/>
              <a:ea typeface="+mn-ea"/>
              <a:cs typeface="+mn-cs"/>
            </a:rPr>
            <a:t>17</a:t>
          </a:r>
          <a:r>
            <a:rPr kumimoji="1" lang="ja-JP" altLang="ja-JP" sz="1000" b="0" i="0" baseline="0">
              <a:solidFill>
                <a:schemeClr val="dk1"/>
              </a:solidFill>
              <a:effectLst/>
              <a:latin typeface="+mn-lt"/>
              <a:ea typeface="+mn-ea"/>
              <a:cs typeface="+mn-cs"/>
            </a:rPr>
            <a:t>億円の増となったが、これは主に国から交付された臨時財政対策債償還基金費を満期一括準備金として減債基金に積立てたためである。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老朽化する公共施設等の更新や、都市基盤の再整備などを進めるに当たって公債費の増加が想定されるため、引き続き、将来を見据えた真に必要な分野への投資を行う一方、世代間の負担の平準化を考慮し、将来世代に過度の負担を残さない財政運営に努め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110671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08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167821</xdr:rowOff>
    </xdr:from>
    <xdr:to>
      <xdr:col>19</xdr:col>
      <xdr:colOff>187325</xdr:colOff>
      <xdr:row>76</xdr:row>
      <xdr:rowOff>110671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0265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167821</xdr:rowOff>
    </xdr:from>
    <xdr:to>
      <xdr:col>15</xdr:col>
      <xdr:colOff>98425</xdr:colOff>
      <xdr:row>78</xdr:row>
      <xdr:rowOff>45357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026571"/>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78</xdr:row>
      <xdr:rowOff>45357</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1572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43742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117022</xdr:rowOff>
    </xdr:from>
    <xdr:to>
      <xdr:col>15</xdr:col>
      <xdr:colOff>149225</xdr:colOff>
      <xdr:row>76</xdr:row>
      <xdr:rowOff>47172</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57349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7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166007</xdr:rowOff>
    </xdr:from>
    <xdr:to>
      <xdr:col>11</xdr:col>
      <xdr:colOff>60325</xdr:colOff>
      <xdr:row>78</xdr:row>
      <xdr:rowOff>96157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80934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令和６年度決算においては</a:t>
          </a:r>
          <a:r>
            <a:rPr lang="en-US" altLang="ja-JP" sz="1100">
              <a:solidFill>
                <a:schemeClr val="dk1"/>
              </a:solidFill>
              <a:effectLst/>
              <a:latin typeface="+mn-lt"/>
              <a:ea typeface="+mn-ea"/>
              <a:cs typeface="+mn-cs"/>
            </a:rPr>
            <a:t>公債費を除く経常経費に充当された一般財源等は</a:t>
          </a:r>
          <a:r>
            <a:rPr lang="ja-JP" altLang="ja-JP" sz="1100">
              <a:solidFill>
                <a:schemeClr val="dk1"/>
              </a:solidFill>
              <a:effectLst/>
              <a:latin typeface="+mn-lt"/>
              <a:ea typeface="+mn-ea"/>
              <a:cs typeface="+mn-cs"/>
            </a:rPr>
            <a:t>、扶助費や人件費の増などから大幅に増加している。一方で</a:t>
          </a:r>
          <a:r>
            <a:rPr lang="en-US" altLang="ja-JP" sz="1100">
              <a:solidFill>
                <a:schemeClr val="dk1"/>
              </a:solidFill>
              <a:effectLst/>
              <a:latin typeface="+mn-lt"/>
              <a:ea typeface="+mn-ea"/>
              <a:cs typeface="+mn-cs"/>
            </a:rPr>
            <a:t>、全体の経常一般財源</a:t>
          </a:r>
          <a:r>
            <a:rPr lang="ja-JP" altLang="ja-JP" sz="1100">
              <a:solidFill>
                <a:schemeClr val="dk1"/>
              </a:solidFill>
              <a:effectLst/>
              <a:latin typeface="+mn-lt"/>
              <a:ea typeface="+mn-ea"/>
              <a:cs typeface="+mn-cs"/>
            </a:rPr>
            <a:t>の伸びは小幅に留まったことから、</a:t>
          </a:r>
          <a:r>
            <a:rPr lang="en-US" altLang="ja-JP" sz="1100">
              <a:solidFill>
                <a:schemeClr val="dk1"/>
              </a:solidFill>
              <a:effectLst/>
              <a:latin typeface="+mn-lt"/>
              <a:ea typeface="+mn-ea"/>
              <a:cs typeface="+mn-cs"/>
            </a:rPr>
            <a:t>公債費以外の経常収支比率は82.0％と前年度から2.8％</a:t>
          </a:r>
          <a:r>
            <a:rPr lang="ja-JP" altLang="ja-JP" sz="1100">
              <a:solidFill>
                <a:schemeClr val="dk1"/>
              </a:solidFill>
              <a:effectLst/>
              <a:latin typeface="+mn-lt"/>
              <a:ea typeface="+mn-ea"/>
              <a:cs typeface="+mn-cs"/>
            </a:rPr>
            <a:t>悪化</a:t>
          </a:r>
          <a:r>
            <a:rPr lang="en-US" altLang="ja-JP" sz="1100">
              <a:solidFill>
                <a:schemeClr val="dk1"/>
              </a:solidFill>
              <a:effectLst/>
              <a:latin typeface="+mn-lt"/>
              <a:ea typeface="+mn-ea"/>
              <a:cs typeface="+mn-cs"/>
            </a:rPr>
            <a:t>し、類似団体順位</a:t>
          </a:r>
          <a:r>
            <a:rPr lang="ja-JP" altLang="ja-JP" sz="1100">
              <a:solidFill>
                <a:schemeClr val="dk1"/>
              </a:solidFill>
              <a:effectLst/>
              <a:latin typeface="+mn-lt"/>
              <a:ea typeface="+mn-ea"/>
              <a:cs typeface="+mn-cs"/>
            </a:rPr>
            <a:t>も前年度から悪化し</a:t>
          </a:r>
          <a:r>
            <a:rPr lang="en-US" altLang="ja-JP" sz="1100">
              <a:solidFill>
                <a:schemeClr val="dk1"/>
              </a:solidFill>
              <a:effectLst/>
              <a:latin typeface="+mn-lt"/>
              <a:ea typeface="+mn-ea"/>
              <a:cs typeface="+mn-cs"/>
            </a:rPr>
            <a:t>14位</a:t>
          </a:r>
          <a:r>
            <a:rPr lang="ja-JP" altLang="ja-JP" sz="1100">
              <a:solidFill>
                <a:schemeClr val="dk1"/>
              </a:solidFill>
              <a:effectLst/>
              <a:latin typeface="+mn-lt"/>
              <a:ea typeface="+mn-ea"/>
              <a:cs typeface="+mn-cs"/>
            </a:rPr>
            <a:t>となった</a:t>
          </a:r>
          <a:r>
            <a:rPr lang="en-US" altLang="ja-JP" sz="1100">
              <a:solidFill>
                <a:schemeClr val="dk1"/>
              </a:solidFill>
              <a:effectLst/>
              <a:latin typeface="+mn-lt"/>
              <a:ea typeface="+mn-ea"/>
              <a:cs typeface="+mn-cs"/>
            </a:rPr>
            <a:t>。</a:t>
          </a:r>
          <a:endParaRPr lang="ja-JP" altLang="ja-JP" sz="1400">
            <a:effectLst/>
          </a:endParaRPr>
        </a:p>
        <a:p>
          <a:pPr rtl="0"/>
          <a:r>
            <a:rPr lang="ja-JP" altLang="ja-JP" sz="1100">
              <a:solidFill>
                <a:schemeClr val="dk1"/>
              </a:solidFill>
              <a:effectLst/>
              <a:latin typeface="+mn-lt"/>
              <a:ea typeface="+mn-ea"/>
              <a:cs typeface="+mn-cs"/>
            </a:rPr>
            <a:t>　持続可能な財政運営のため、今後も各種事業の見直しにより、経費の縮減に努めていく。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79</xdr:row>
      <xdr:rowOff>12700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157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155575</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157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55563</xdr:rowOff>
    </xdr:from>
    <xdr:to>
      <xdr:col>73</xdr:col>
      <xdr:colOff>180975</xdr:colOff>
      <xdr:row>76</xdr:row>
      <xdr:rowOff>155575</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571413"/>
          <a:ext cx="889000" cy="6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55563</xdr:rowOff>
    </xdr:from>
    <xdr:to>
      <xdr:col>69</xdr:col>
      <xdr:colOff>92075</xdr:colOff>
      <xdr:row>78</xdr:row>
      <xdr:rowOff>12700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571413"/>
          <a:ext cx="889000" cy="8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104775</xdr:rowOff>
    </xdr:from>
    <xdr:to>
      <xdr:col>74</xdr:col>
      <xdr:colOff>31750</xdr:colOff>
      <xdr:row>77</xdr:row>
      <xdr:rowOff>34925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4763</xdr:rowOff>
    </xdr:from>
    <xdr:to>
      <xdr:col>69</xdr:col>
      <xdr:colOff>142875</xdr:colOff>
      <xdr:row>73</xdr:row>
      <xdr:rowOff>106363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91140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6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北海道札幌市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90717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80540</xdr:rowOff>
    </xdr:from>
    <xdr:to>
      <xdr:col>29</xdr:col>
      <xdr:colOff>127000</xdr:colOff>
      <xdr:row>20</xdr:row>
      <xdr:rowOff>31097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85715"/>
          <a:ext cx="647700" cy="122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31097</xdr:rowOff>
    </xdr:from>
    <xdr:to>
      <xdr:col>26</xdr:col>
      <xdr:colOff>50800</xdr:colOff>
      <xdr:row>20</xdr:row>
      <xdr:rowOff>71363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07722"/>
          <a:ext cx="698500" cy="40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71363</xdr:rowOff>
    </xdr:from>
    <xdr:to>
      <xdr:col>22</xdr:col>
      <xdr:colOff>114300</xdr:colOff>
      <xdr:row>20</xdr:row>
      <xdr:rowOff>75902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47988"/>
          <a:ext cx="698500" cy="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74759</xdr:rowOff>
    </xdr:from>
    <xdr:to>
      <xdr:col>18</xdr:col>
      <xdr:colOff>177800</xdr:colOff>
      <xdr:row>20</xdr:row>
      <xdr:rowOff>75902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51384"/>
          <a:ext cx="6985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29740</xdr:rowOff>
    </xdr:from>
    <xdr:to>
      <xdr:col>29</xdr:col>
      <xdr:colOff>177800</xdr:colOff>
      <xdr:row>19</xdr:row>
      <xdr:rowOff>131340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4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109767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151747</xdr:rowOff>
    </xdr:from>
    <xdr:to>
      <xdr:col>26</xdr:col>
      <xdr:colOff>101600</xdr:colOff>
      <xdr:row>20</xdr:row>
      <xdr:rowOff>81897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5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66674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4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20563</xdr:rowOff>
    </xdr:from>
    <xdr:to>
      <xdr:col>22</xdr:col>
      <xdr:colOff>165100</xdr:colOff>
      <xdr:row>20</xdr:row>
      <xdr:rowOff>122163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9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106940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25102</xdr:rowOff>
    </xdr:from>
    <xdr:to>
      <xdr:col>19</xdr:col>
      <xdr:colOff>38100</xdr:colOff>
      <xdr:row>20</xdr:row>
      <xdr:rowOff>126702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01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111479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8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23959</xdr:rowOff>
    </xdr:from>
    <xdr:to>
      <xdr:col>15</xdr:col>
      <xdr:colOff>101600</xdr:colOff>
      <xdr:row>20</xdr:row>
      <xdr:rowOff>125559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00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110336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8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22693</xdr:rowOff>
    </xdr:from>
    <xdr:to>
      <xdr:col>29</xdr:col>
      <xdr:colOff>127000</xdr:colOff>
      <xdr:row>36</xdr:row>
      <xdr:rowOff>77622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75943"/>
          <a:ext cx="647700" cy="5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77622</xdr:rowOff>
    </xdr:from>
    <xdr:to>
      <xdr:col>26</xdr:col>
      <xdr:colOff>50800</xdr:colOff>
      <xdr:row>36</xdr:row>
      <xdr:rowOff>87354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30872"/>
          <a:ext cx="6985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87354</xdr:rowOff>
    </xdr:from>
    <xdr:to>
      <xdr:col>22</xdr:col>
      <xdr:colOff>114300</xdr:colOff>
      <xdr:row>36</xdr:row>
      <xdr:rowOff>100581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40604"/>
          <a:ext cx="698500" cy="1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81803</xdr:rowOff>
    </xdr:from>
    <xdr:to>
      <xdr:col>18</xdr:col>
      <xdr:colOff>177800</xdr:colOff>
      <xdr:row>36</xdr:row>
      <xdr:rowOff>100581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35053"/>
          <a:ext cx="698500" cy="1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314793</xdr:rowOff>
    </xdr:from>
    <xdr:to>
      <xdr:col>29</xdr:col>
      <xdr:colOff>177800</xdr:colOff>
      <xdr:row>36</xdr:row>
      <xdr:rowOff>73493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25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286870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9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26822</xdr:rowOff>
    </xdr:from>
    <xdr:to>
      <xdr:col>26</xdr:col>
      <xdr:colOff>101600</xdr:colOff>
      <xdr:row>36</xdr:row>
      <xdr:rowOff>128422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8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113199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6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36554</xdr:rowOff>
    </xdr:from>
    <xdr:to>
      <xdr:col>22</xdr:col>
      <xdr:colOff>165100</xdr:colOff>
      <xdr:row>36</xdr:row>
      <xdr:rowOff>138154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89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122931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7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49781</xdr:rowOff>
    </xdr:from>
    <xdr:to>
      <xdr:col>19</xdr:col>
      <xdr:colOff>38100</xdr:colOff>
      <xdr:row>36</xdr:row>
      <xdr:rowOff>151381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0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136158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8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31003</xdr:rowOff>
    </xdr:from>
    <xdr:to>
      <xdr:col>15</xdr:col>
      <xdr:colOff>101600</xdr:colOff>
      <xdr:row>36</xdr:row>
      <xdr:rowOff>132603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117380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7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北海道札幌市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1,955,678
1,935,013
1,121.26
1,239,448,780
1,229,157,420
4,610,028
564,838,895
1,113,125,482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63903</xdr:rowOff>
    </xdr:from>
    <xdr:to>
      <xdr:col>24</xdr:col>
      <xdr:colOff>62865</xdr:colOff>
      <xdr:row>37</xdr:row>
      <xdr:rowOff>131405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7403"/>
          <a:ext cx="1270" cy="126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135232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131405</xdr:rowOff>
    </xdr:from>
    <xdr:to>
      <xdr:col>24</xdr:col>
      <xdr:colOff>152400</xdr:colOff>
      <xdr:row>37</xdr:row>
      <xdr:rowOff>131405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7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63903</xdr:rowOff>
    </xdr:from>
    <xdr:to>
      <xdr:col>24</xdr:col>
      <xdr:colOff>152400</xdr:colOff>
      <xdr:row>30</xdr:row>
      <xdr:rowOff>63903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131405</xdr:rowOff>
    </xdr:from>
    <xdr:to>
      <xdr:col>24</xdr:col>
      <xdr:colOff>63500</xdr:colOff>
      <xdr:row>39</xdr:row>
      <xdr:rowOff>42447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5055"/>
          <a:ext cx="838200" cy="25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45124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531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22247</xdr:rowOff>
    </xdr:from>
    <xdr:to>
      <xdr:col>24</xdr:col>
      <xdr:colOff>114300</xdr:colOff>
      <xdr:row>33</xdr:row>
      <xdr:rowOff>123847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6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101785</xdr:rowOff>
    </xdr:from>
    <xdr:to>
      <xdr:col>19</xdr:col>
      <xdr:colOff>177800</xdr:colOff>
      <xdr:row>39</xdr:row>
      <xdr:rowOff>42447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16885"/>
          <a:ext cx="889000" cy="1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142588</xdr:rowOff>
    </xdr:from>
    <xdr:to>
      <xdr:col>20</xdr:col>
      <xdr:colOff>38100</xdr:colOff>
      <xdr:row>35</xdr:row>
      <xdr:rowOff>72738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89265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74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101785</xdr:rowOff>
    </xdr:from>
    <xdr:to>
      <xdr:col>15</xdr:col>
      <xdr:colOff>50800</xdr:colOff>
      <xdr:row>38</xdr:row>
      <xdr:rowOff>133920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16885"/>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49189</xdr:rowOff>
    </xdr:from>
    <xdr:to>
      <xdr:col>15</xdr:col>
      <xdr:colOff>101600</xdr:colOff>
      <xdr:row>34</xdr:row>
      <xdr:rowOff>150789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167316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6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108317</xdr:rowOff>
    </xdr:from>
    <xdr:to>
      <xdr:col>10</xdr:col>
      <xdr:colOff>114300</xdr:colOff>
      <xdr:row>38</xdr:row>
      <xdr:rowOff>133920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2341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74923</xdr:rowOff>
    </xdr:from>
    <xdr:to>
      <xdr:col>10</xdr:col>
      <xdr:colOff>165100</xdr:colOff>
      <xdr:row>35</xdr:row>
      <xdr:rowOff>5073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0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21600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67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84393</xdr:rowOff>
    </xdr:from>
    <xdr:to>
      <xdr:col>6</xdr:col>
      <xdr:colOff>38100</xdr:colOff>
      <xdr:row>35</xdr:row>
      <xdr:rowOff>14543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1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31070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68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80605</xdr:rowOff>
    </xdr:from>
    <xdr:to>
      <xdr:col>24</xdr:col>
      <xdr:colOff>114300</xdr:colOff>
      <xdr:row>38</xdr:row>
      <xdr:rowOff>10755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166982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163097</xdr:rowOff>
    </xdr:from>
    <xdr:to>
      <xdr:col>20</xdr:col>
      <xdr:colOff>38100</xdr:colOff>
      <xdr:row>39</xdr:row>
      <xdr:rowOff>93247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84374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7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50985</xdr:rowOff>
    </xdr:from>
    <xdr:to>
      <xdr:col>15</xdr:col>
      <xdr:colOff>101600</xdr:colOff>
      <xdr:row>38</xdr:row>
      <xdr:rowOff>152585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143712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83120</xdr:rowOff>
    </xdr:from>
    <xdr:to>
      <xdr:col>10</xdr:col>
      <xdr:colOff>165100</xdr:colOff>
      <xdr:row>39</xdr:row>
      <xdr:rowOff>13270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4397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57517</xdr:rowOff>
    </xdr:from>
    <xdr:to>
      <xdr:col>6</xdr:col>
      <xdr:colOff>38100</xdr:colOff>
      <xdr:row>38</xdr:row>
      <xdr:rowOff>159117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150244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19731</xdr:rowOff>
    </xdr:from>
    <xdr:to>
      <xdr:col>24</xdr:col>
      <xdr:colOff>63500</xdr:colOff>
      <xdr:row>55</xdr:row>
      <xdr:rowOff>55073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49481"/>
          <a:ext cx="8382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28738</xdr:rowOff>
    </xdr:from>
    <xdr:to>
      <xdr:col>19</xdr:col>
      <xdr:colOff>177800</xdr:colOff>
      <xdr:row>55</xdr:row>
      <xdr:rowOff>55073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944138"/>
          <a:ext cx="889000" cy="54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28738</xdr:rowOff>
    </xdr:from>
    <xdr:to>
      <xdr:col>15</xdr:col>
      <xdr:colOff>50800</xdr:colOff>
      <xdr:row>52</xdr:row>
      <xdr:rowOff>33675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44138"/>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33675</xdr:rowOff>
    </xdr:from>
    <xdr:to>
      <xdr:col>10</xdr:col>
      <xdr:colOff>114300</xdr:colOff>
      <xdr:row>57</xdr:row>
      <xdr:rowOff>142398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949075"/>
          <a:ext cx="889000" cy="9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140381</xdr:rowOff>
    </xdr:from>
    <xdr:to>
      <xdr:col>24</xdr:col>
      <xdr:colOff>114300</xdr:colOff>
      <xdr:row>55</xdr:row>
      <xdr:rowOff>70531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118808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4273</xdr:rowOff>
    </xdr:from>
    <xdr:to>
      <xdr:col>20</xdr:col>
      <xdr:colOff>38100</xdr:colOff>
      <xdr:row>55</xdr:row>
      <xdr:rowOff>105873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122400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149388</xdr:rowOff>
    </xdr:from>
    <xdr:to>
      <xdr:col>15</xdr:col>
      <xdr:colOff>101600</xdr:colOff>
      <xdr:row>52</xdr:row>
      <xdr:rowOff>79538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96065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6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154325</xdr:rowOff>
    </xdr:from>
    <xdr:to>
      <xdr:col>10</xdr:col>
      <xdr:colOff>165100</xdr:colOff>
      <xdr:row>52</xdr:row>
      <xdr:rowOff>84475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8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101002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6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91598</xdr:rowOff>
    </xdr:from>
    <xdr:to>
      <xdr:col>6</xdr:col>
      <xdr:colOff>38100</xdr:colOff>
      <xdr:row>58</xdr:row>
      <xdr:rowOff>21748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12979</xdr:rowOff>
    </xdr:from>
    <xdr:to>
      <xdr:col>24</xdr:col>
      <xdr:colOff>62865</xdr:colOff>
      <xdr:row>78</xdr:row>
      <xdr:rowOff>44298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57379"/>
          <a:ext cx="1270" cy="10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48125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44298</xdr:rowOff>
    </xdr:from>
    <xdr:to>
      <xdr:col>24</xdr:col>
      <xdr:colOff>152400</xdr:colOff>
      <xdr:row>78</xdr:row>
      <xdr:rowOff>44298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1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131106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12979</xdr:rowOff>
    </xdr:from>
    <xdr:to>
      <xdr:col>24</xdr:col>
      <xdr:colOff>152400</xdr:colOff>
      <xdr:row>72</xdr:row>
      <xdr:rowOff>12979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5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147320</xdr:rowOff>
    </xdr:from>
    <xdr:to>
      <xdr:col>24</xdr:col>
      <xdr:colOff>63500</xdr:colOff>
      <xdr:row>72</xdr:row>
      <xdr:rowOff>12979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320270"/>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63288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2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84861</xdr:rowOff>
    </xdr:from>
    <xdr:to>
      <xdr:col>24</xdr:col>
      <xdr:colOff>114300</xdr:colOff>
      <xdr:row>76</xdr:row>
      <xdr:rowOff>15011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131852</xdr:rowOff>
    </xdr:from>
    <xdr:to>
      <xdr:col>19</xdr:col>
      <xdr:colOff>177800</xdr:colOff>
      <xdr:row>71</xdr:row>
      <xdr:rowOff>147320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304802"/>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82423</xdr:rowOff>
    </xdr:from>
    <xdr:to>
      <xdr:col>20</xdr:col>
      <xdr:colOff>38100</xdr:colOff>
      <xdr:row>76</xdr:row>
      <xdr:rowOff>12573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3700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3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131166</xdr:rowOff>
    </xdr:from>
    <xdr:to>
      <xdr:col>15</xdr:col>
      <xdr:colOff>50800</xdr:colOff>
      <xdr:row>71</xdr:row>
      <xdr:rowOff>131852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132666"/>
          <a:ext cx="8890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97510</xdr:rowOff>
    </xdr:from>
    <xdr:to>
      <xdr:col>15</xdr:col>
      <xdr:colOff>101600</xdr:colOff>
      <xdr:row>76</xdr:row>
      <xdr:rowOff>27660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5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18787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131166</xdr:rowOff>
    </xdr:from>
    <xdr:to>
      <xdr:col>10</xdr:col>
      <xdr:colOff>114300</xdr:colOff>
      <xdr:row>72</xdr:row>
      <xdr:rowOff>48641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132666"/>
          <a:ext cx="889000" cy="26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108941</xdr:rowOff>
    </xdr:from>
    <xdr:to>
      <xdr:col>10</xdr:col>
      <xdr:colOff>165100</xdr:colOff>
      <xdr:row>76</xdr:row>
      <xdr:rowOff>39091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30218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116027</xdr:rowOff>
    </xdr:from>
    <xdr:to>
      <xdr:col>6</xdr:col>
      <xdr:colOff>38100</xdr:colOff>
      <xdr:row>76</xdr:row>
      <xdr:rowOff>46177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37304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133629</xdr:rowOff>
    </xdr:from>
    <xdr:to>
      <xdr:col>24</xdr:col>
      <xdr:colOff>114300</xdr:colOff>
      <xdr:row>72</xdr:row>
      <xdr:rowOff>63779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30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86656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96520</xdr:rowOff>
    </xdr:from>
    <xdr:to>
      <xdr:col>20</xdr:col>
      <xdr:colOff>38100</xdr:colOff>
      <xdr:row>72</xdr:row>
      <xdr:rowOff>26670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2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43197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0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81052</xdr:rowOff>
    </xdr:from>
    <xdr:to>
      <xdr:col>15</xdr:col>
      <xdr:colOff>101600</xdr:colOff>
      <xdr:row>72</xdr:row>
      <xdr:rowOff>11202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2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27729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0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80366</xdr:rowOff>
    </xdr:from>
    <xdr:to>
      <xdr:col>10</xdr:col>
      <xdr:colOff>165100</xdr:colOff>
      <xdr:row>71</xdr:row>
      <xdr:rowOff>10516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0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27043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18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169291</xdr:rowOff>
    </xdr:from>
    <xdr:to>
      <xdr:col>6</xdr:col>
      <xdr:colOff>38100</xdr:colOff>
      <xdr:row>72</xdr:row>
      <xdr:rowOff>99441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3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115968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1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120845</xdr:rowOff>
    </xdr:from>
    <xdr:to>
      <xdr:col>24</xdr:col>
      <xdr:colOff>63500</xdr:colOff>
      <xdr:row>94</xdr:row>
      <xdr:rowOff>72251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65695"/>
          <a:ext cx="838200" cy="1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72251</xdr:rowOff>
    </xdr:from>
    <xdr:to>
      <xdr:col>19</xdr:col>
      <xdr:colOff>177800</xdr:colOff>
      <xdr:row>94</xdr:row>
      <xdr:rowOff>160426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8855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91596</xdr:rowOff>
    </xdr:from>
    <xdr:to>
      <xdr:col>15</xdr:col>
      <xdr:colOff>50800</xdr:colOff>
      <xdr:row>94</xdr:row>
      <xdr:rowOff>160426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07896"/>
          <a:ext cx="889000" cy="6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91596</xdr:rowOff>
    </xdr:from>
    <xdr:to>
      <xdr:col>10</xdr:col>
      <xdr:colOff>114300</xdr:colOff>
      <xdr:row>96</xdr:row>
      <xdr:rowOff>109644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07896"/>
          <a:ext cx="889000" cy="36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70045</xdr:rowOff>
    </xdr:from>
    <xdr:to>
      <xdr:col>24</xdr:col>
      <xdr:colOff>114300</xdr:colOff>
      <xdr:row>94</xdr:row>
      <xdr:rowOff>195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92922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21451</xdr:rowOff>
    </xdr:from>
    <xdr:to>
      <xdr:col>20</xdr:col>
      <xdr:colOff>38100</xdr:colOff>
      <xdr:row>94</xdr:row>
      <xdr:rowOff>123051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139578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1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109626</xdr:rowOff>
    </xdr:from>
    <xdr:to>
      <xdr:col>15</xdr:col>
      <xdr:colOff>101600</xdr:colOff>
      <xdr:row>95</xdr:row>
      <xdr:rowOff>39776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56303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40796</xdr:rowOff>
    </xdr:from>
    <xdr:to>
      <xdr:col>10</xdr:col>
      <xdr:colOff>165100</xdr:colOff>
      <xdr:row>94</xdr:row>
      <xdr:rowOff>142396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158923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58844</xdr:rowOff>
    </xdr:from>
    <xdr:to>
      <xdr:col>6</xdr:col>
      <xdr:colOff>38100</xdr:colOff>
      <xdr:row>96</xdr:row>
      <xdr:rowOff>160444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1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5521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9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43100</xdr:rowOff>
    </xdr:from>
    <xdr:to>
      <xdr:col>55</xdr:col>
      <xdr:colOff>0</xdr:colOff>
      <xdr:row>37</xdr:row>
      <xdr:rowOff>74581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86750"/>
          <a:ext cx="8382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52549</xdr:rowOff>
    </xdr:from>
    <xdr:to>
      <xdr:col>50</xdr:col>
      <xdr:colOff>114300</xdr:colOff>
      <xdr:row>37</xdr:row>
      <xdr:rowOff>43100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4749"/>
          <a:ext cx="8890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147614</xdr:rowOff>
    </xdr:from>
    <xdr:to>
      <xdr:col>45</xdr:col>
      <xdr:colOff>177800</xdr:colOff>
      <xdr:row>36</xdr:row>
      <xdr:rowOff>52549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976914"/>
          <a:ext cx="889000" cy="2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84510</xdr:rowOff>
    </xdr:from>
    <xdr:to>
      <xdr:col>41</xdr:col>
      <xdr:colOff>50800</xdr:colOff>
      <xdr:row>34</xdr:row>
      <xdr:rowOff>147614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228010"/>
          <a:ext cx="889000" cy="7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155958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23781</xdr:rowOff>
    </xdr:from>
    <xdr:to>
      <xdr:col>55</xdr:col>
      <xdr:colOff>50800</xdr:colOff>
      <xdr:row>37</xdr:row>
      <xdr:rowOff>125381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163750</xdr:rowOff>
    </xdr:from>
    <xdr:to>
      <xdr:col>50</xdr:col>
      <xdr:colOff>165100</xdr:colOff>
      <xdr:row>37</xdr:row>
      <xdr:rowOff>93900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85027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1749</xdr:rowOff>
    </xdr:from>
    <xdr:to>
      <xdr:col>46</xdr:col>
      <xdr:colOff>38100</xdr:colOff>
      <xdr:row>36</xdr:row>
      <xdr:rowOff>103349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119876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96814</xdr:rowOff>
    </xdr:from>
    <xdr:to>
      <xdr:col>41</xdr:col>
      <xdr:colOff>101600</xdr:colOff>
      <xdr:row>35</xdr:row>
      <xdr:rowOff>26964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43491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0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33710</xdr:rowOff>
    </xdr:from>
    <xdr:to>
      <xdr:col>36</xdr:col>
      <xdr:colOff>165100</xdr:colOff>
      <xdr:row>30</xdr:row>
      <xdr:rowOff>135310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151837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5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40221</xdr:rowOff>
    </xdr:from>
    <xdr:to>
      <xdr:col>55</xdr:col>
      <xdr:colOff>0</xdr:colOff>
      <xdr:row>53</xdr:row>
      <xdr:rowOff>135566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127071"/>
          <a:ext cx="838200" cy="9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135566</xdr:rowOff>
    </xdr:from>
    <xdr:to>
      <xdr:col>50</xdr:col>
      <xdr:colOff>114300</xdr:colOff>
      <xdr:row>55</xdr:row>
      <xdr:rowOff>35249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22416"/>
          <a:ext cx="889000" cy="24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35249</xdr:rowOff>
    </xdr:from>
    <xdr:to>
      <xdr:col>45</xdr:col>
      <xdr:colOff>177800</xdr:colOff>
      <xdr:row>55</xdr:row>
      <xdr:rowOff>113106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64999"/>
          <a:ext cx="889000" cy="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113106</xdr:rowOff>
    </xdr:from>
    <xdr:to>
      <xdr:col>41</xdr:col>
      <xdr:colOff>50800</xdr:colOff>
      <xdr:row>55</xdr:row>
      <xdr:rowOff>140424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4285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160871</xdr:rowOff>
    </xdr:from>
    <xdr:to>
      <xdr:col>55</xdr:col>
      <xdr:colOff>50800</xdr:colOff>
      <xdr:row>53</xdr:row>
      <xdr:rowOff>91021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07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12298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9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84766</xdr:rowOff>
    </xdr:from>
    <xdr:to>
      <xdr:col>50</xdr:col>
      <xdr:colOff>165100</xdr:colOff>
      <xdr:row>54</xdr:row>
      <xdr:rowOff>14916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1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31443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94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155899</xdr:rowOff>
    </xdr:from>
    <xdr:to>
      <xdr:col>46</xdr:col>
      <xdr:colOff>38100</xdr:colOff>
      <xdr:row>55</xdr:row>
      <xdr:rowOff>86049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77176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5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62306</xdr:rowOff>
    </xdr:from>
    <xdr:to>
      <xdr:col>41</xdr:col>
      <xdr:colOff>101600</xdr:colOff>
      <xdr:row>55</xdr:row>
      <xdr:rowOff>163906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8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89624</xdr:rowOff>
    </xdr:from>
    <xdr:to>
      <xdr:col>36</xdr:col>
      <xdr:colOff>165100</xdr:colOff>
      <xdr:row>56</xdr:row>
      <xdr:rowOff>19774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10901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12964</xdr:rowOff>
    </xdr:from>
    <xdr:to>
      <xdr:col>55</xdr:col>
      <xdr:colOff>0</xdr:colOff>
      <xdr:row>78</xdr:row>
      <xdr:rowOff>32669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043164"/>
          <a:ext cx="838200" cy="36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47620</xdr:rowOff>
    </xdr:from>
    <xdr:to>
      <xdr:col>50</xdr:col>
      <xdr:colOff>114300</xdr:colOff>
      <xdr:row>78</xdr:row>
      <xdr:rowOff>32669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249270"/>
          <a:ext cx="889000" cy="1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137734</xdr:rowOff>
    </xdr:from>
    <xdr:to>
      <xdr:col>45</xdr:col>
      <xdr:colOff>177800</xdr:colOff>
      <xdr:row>77</xdr:row>
      <xdr:rowOff>47620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67934"/>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12736</xdr:rowOff>
    </xdr:from>
    <xdr:to>
      <xdr:col>41</xdr:col>
      <xdr:colOff>50800</xdr:colOff>
      <xdr:row>76</xdr:row>
      <xdr:rowOff>137734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42936"/>
          <a:ext cx="889000" cy="12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133614</xdr:rowOff>
    </xdr:from>
    <xdr:to>
      <xdr:col>55</xdr:col>
      <xdr:colOff>50800</xdr:colOff>
      <xdr:row>76</xdr:row>
      <xdr:rowOff>63764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9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112041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9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153319</xdr:rowOff>
    </xdr:from>
    <xdr:to>
      <xdr:col>50</xdr:col>
      <xdr:colOff>165100</xdr:colOff>
      <xdr:row>78</xdr:row>
      <xdr:rowOff>83469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74596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4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168270</xdr:rowOff>
    </xdr:from>
    <xdr:to>
      <xdr:col>46</xdr:col>
      <xdr:colOff>38100</xdr:colOff>
      <xdr:row>77</xdr:row>
      <xdr:rowOff>98420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89547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29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86934</xdr:rowOff>
    </xdr:from>
    <xdr:to>
      <xdr:col>41</xdr:col>
      <xdr:colOff>101600</xdr:colOff>
      <xdr:row>77</xdr:row>
      <xdr:rowOff>17084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8211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2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133386</xdr:rowOff>
    </xdr:from>
    <xdr:to>
      <xdr:col>36</xdr:col>
      <xdr:colOff>165100</xdr:colOff>
      <xdr:row>76</xdr:row>
      <xdr:rowOff>63536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54663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8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48546</xdr:rowOff>
    </xdr:from>
    <xdr:to>
      <xdr:col>55</xdr:col>
      <xdr:colOff>0</xdr:colOff>
      <xdr:row>92</xdr:row>
      <xdr:rowOff>72834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821946"/>
          <a:ext cx="8382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72834</xdr:rowOff>
    </xdr:from>
    <xdr:to>
      <xdr:col>50</xdr:col>
      <xdr:colOff>114300</xdr:colOff>
      <xdr:row>95</xdr:row>
      <xdr:rowOff>6198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5846234"/>
          <a:ext cx="889000" cy="44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6198</xdr:rowOff>
    </xdr:from>
    <xdr:to>
      <xdr:col>45</xdr:col>
      <xdr:colOff>177800</xdr:colOff>
      <xdr:row>95</xdr:row>
      <xdr:rowOff>168075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93948"/>
          <a:ext cx="889000" cy="16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168075</xdr:rowOff>
    </xdr:from>
    <xdr:to>
      <xdr:col>41</xdr:col>
      <xdr:colOff>50800</xdr:colOff>
      <xdr:row>96</xdr:row>
      <xdr:rowOff>83579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55825"/>
          <a:ext cx="889000" cy="8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169196</xdr:rowOff>
    </xdr:from>
    <xdr:to>
      <xdr:col>55</xdr:col>
      <xdr:colOff>50800</xdr:colOff>
      <xdr:row>92</xdr:row>
      <xdr:rowOff>99346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7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20623</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6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22034</xdr:rowOff>
    </xdr:from>
    <xdr:to>
      <xdr:col>50</xdr:col>
      <xdr:colOff>165100</xdr:colOff>
      <xdr:row>92</xdr:row>
      <xdr:rowOff>123634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57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140161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5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126848</xdr:rowOff>
    </xdr:from>
    <xdr:to>
      <xdr:col>46</xdr:col>
      <xdr:colOff>38100</xdr:colOff>
      <xdr:row>95</xdr:row>
      <xdr:rowOff>56998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2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73525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0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117275</xdr:rowOff>
    </xdr:from>
    <xdr:to>
      <xdr:col>41</xdr:col>
      <xdr:colOff>101600</xdr:colOff>
      <xdr:row>96</xdr:row>
      <xdr:rowOff>47425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4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63952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32779</xdr:rowOff>
    </xdr:from>
    <xdr:to>
      <xdr:col>36</xdr:col>
      <xdr:colOff>165100</xdr:colOff>
      <xdr:row>96</xdr:row>
      <xdr:rowOff>134379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125506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24067</xdr:rowOff>
    </xdr:from>
    <xdr:to>
      <xdr:col>85</xdr:col>
      <xdr:colOff>127000</xdr:colOff>
      <xdr:row>39</xdr:row>
      <xdr:rowOff>27305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10617"/>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106363</xdr:rowOff>
    </xdr:from>
    <xdr:to>
      <xdr:col>81</xdr:col>
      <xdr:colOff>50800</xdr:colOff>
      <xdr:row>39</xdr:row>
      <xdr:rowOff>24067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21463"/>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152845</xdr:rowOff>
    </xdr:from>
    <xdr:to>
      <xdr:col>76</xdr:col>
      <xdr:colOff>114300</xdr:colOff>
      <xdr:row>38</xdr:row>
      <xdr:rowOff>106363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96495"/>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159703</xdr:rowOff>
    </xdr:from>
    <xdr:to>
      <xdr:col>71</xdr:col>
      <xdr:colOff>177800</xdr:colOff>
      <xdr:row>37</xdr:row>
      <xdr:rowOff>152845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331903"/>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147955</xdr:rowOff>
    </xdr:from>
    <xdr:to>
      <xdr:col>85</xdr:col>
      <xdr:colOff>177800</xdr:colOff>
      <xdr:row>39</xdr:row>
      <xdr:rowOff>78105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62882</xdr:rowOff>
    </xdr:from>
    <xdr:ext cx="313932"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77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144717</xdr:rowOff>
    </xdr:from>
    <xdr:to>
      <xdr:col>81</xdr:col>
      <xdr:colOff>101600</xdr:colOff>
      <xdr:row>39</xdr:row>
      <xdr:rowOff>74867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65994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75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55563</xdr:rowOff>
    </xdr:from>
    <xdr:to>
      <xdr:col>76</xdr:col>
      <xdr:colOff>165100</xdr:colOff>
      <xdr:row>38</xdr:row>
      <xdr:rowOff>157163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148290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6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102045</xdr:rowOff>
    </xdr:from>
    <xdr:to>
      <xdr:col>72</xdr:col>
      <xdr:colOff>38100</xdr:colOff>
      <xdr:row>38</xdr:row>
      <xdr:rowOff>32195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48722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22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108903</xdr:rowOff>
    </xdr:from>
    <xdr:to>
      <xdr:col>67</xdr:col>
      <xdr:colOff>101600</xdr:colOff>
      <xdr:row>37</xdr:row>
      <xdr:rowOff>39053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55580</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05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54051</xdr:rowOff>
    </xdr:from>
    <xdr:to>
      <xdr:col>85</xdr:col>
      <xdr:colOff>127000</xdr:colOff>
      <xdr:row>77</xdr:row>
      <xdr:rowOff>82589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5701"/>
          <a:ext cx="8382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82589</xdr:rowOff>
    </xdr:from>
    <xdr:to>
      <xdr:col>81</xdr:col>
      <xdr:colOff>50800</xdr:colOff>
      <xdr:row>78</xdr:row>
      <xdr:rowOff>16942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84239"/>
          <a:ext cx="889000" cy="1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13360</xdr:rowOff>
    </xdr:from>
    <xdr:to>
      <xdr:col>76</xdr:col>
      <xdr:colOff>114300</xdr:colOff>
      <xdr:row>78</xdr:row>
      <xdr:rowOff>16942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43560"/>
          <a:ext cx="889000" cy="3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13360</xdr:rowOff>
    </xdr:from>
    <xdr:to>
      <xdr:col>71</xdr:col>
      <xdr:colOff>177800</xdr:colOff>
      <xdr:row>78</xdr:row>
      <xdr:rowOff>5359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43560"/>
          <a:ext cx="8890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3251</xdr:rowOff>
    </xdr:from>
    <xdr:to>
      <xdr:col>85</xdr:col>
      <xdr:colOff>177800</xdr:colOff>
      <xdr:row>77</xdr:row>
      <xdr:rowOff>104851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153128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31789</xdr:rowOff>
    </xdr:from>
    <xdr:to>
      <xdr:col>81</xdr:col>
      <xdr:colOff>101600</xdr:colOff>
      <xdr:row>77</xdr:row>
      <xdr:rowOff>133389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124516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137592</xdr:rowOff>
    </xdr:from>
    <xdr:to>
      <xdr:col>76</xdr:col>
      <xdr:colOff>165100</xdr:colOff>
      <xdr:row>78</xdr:row>
      <xdr:rowOff>67742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58869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3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134010</xdr:rowOff>
    </xdr:from>
    <xdr:to>
      <xdr:col>72</xdr:col>
      <xdr:colOff>38100</xdr:colOff>
      <xdr:row>76</xdr:row>
      <xdr:rowOff>64160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55287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126009</xdr:rowOff>
    </xdr:from>
    <xdr:to>
      <xdr:col>67</xdr:col>
      <xdr:colOff>101600</xdr:colOff>
      <xdr:row>78</xdr:row>
      <xdr:rowOff>56159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47286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2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27823</xdr:rowOff>
    </xdr:from>
    <xdr:to>
      <xdr:col>85</xdr:col>
      <xdr:colOff>127000</xdr:colOff>
      <xdr:row>98</xdr:row>
      <xdr:rowOff>39390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487023"/>
          <a:ext cx="838200" cy="35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27823</xdr:rowOff>
    </xdr:from>
    <xdr:to>
      <xdr:col>81</xdr:col>
      <xdr:colOff>50800</xdr:colOff>
      <xdr:row>96</xdr:row>
      <xdr:rowOff>39528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87023"/>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39528</xdr:rowOff>
    </xdr:from>
    <xdr:to>
      <xdr:col>76</xdr:col>
      <xdr:colOff>114300</xdr:colOff>
      <xdr:row>96</xdr:row>
      <xdr:rowOff>84928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98728"/>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84928</xdr:rowOff>
    </xdr:from>
    <xdr:to>
      <xdr:col>71</xdr:col>
      <xdr:colOff>177800</xdr:colOff>
      <xdr:row>98</xdr:row>
      <xdr:rowOff>74823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44128"/>
          <a:ext cx="889000" cy="33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160040</xdr:rowOff>
    </xdr:from>
    <xdr:to>
      <xdr:col>85</xdr:col>
      <xdr:colOff>177800</xdr:colOff>
      <xdr:row>98</xdr:row>
      <xdr:rowOff>90190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74967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148473</xdr:rowOff>
    </xdr:from>
    <xdr:to>
      <xdr:col>81</xdr:col>
      <xdr:colOff>101600</xdr:colOff>
      <xdr:row>96</xdr:row>
      <xdr:rowOff>78623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95150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21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160178</xdr:rowOff>
    </xdr:from>
    <xdr:to>
      <xdr:col>76</xdr:col>
      <xdr:colOff>165100</xdr:colOff>
      <xdr:row>96</xdr:row>
      <xdr:rowOff>90328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81455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54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34128</xdr:rowOff>
    </xdr:from>
    <xdr:to>
      <xdr:col>72</xdr:col>
      <xdr:colOff>38100</xdr:colOff>
      <xdr:row>96</xdr:row>
      <xdr:rowOff>135728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126855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58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24023</xdr:rowOff>
    </xdr:from>
    <xdr:to>
      <xdr:col>67</xdr:col>
      <xdr:colOff>101600</xdr:colOff>
      <xdr:row>98</xdr:row>
      <xdr:rowOff>125623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116750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66091</xdr:rowOff>
    </xdr:from>
    <xdr:to>
      <xdr:col>116</xdr:col>
      <xdr:colOff>63500</xdr:colOff>
      <xdr:row>36</xdr:row>
      <xdr:rowOff>104496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238291"/>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104496</xdr:rowOff>
    </xdr:from>
    <xdr:to>
      <xdr:col>111</xdr:col>
      <xdr:colOff>177800</xdr:colOff>
      <xdr:row>37</xdr:row>
      <xdr:rowOff>13970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276696"/>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13970</xdr:rowOff>
    </xdr:from>
    <xdr:to>
      <xdr:col>107</xdr:col>
      <xdr:colOff>50800</xdr:colOff>
      <xdr:row>37</xdr:row>
      <xdr:rowOff>51003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57620"/>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31801</xdr:rowOff>
    </xdr:from>
    <xdr:to>
      <xdr:col>102</xdr:col>
      <xdr:colOff>114300</xdr:colOff>
      <xdr:row>37</xdr:row>
      <xdr:rowOff>51003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7545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15291</xdr:rowOff>
    </xdr:from>
    <xdr:to>
      <xdr:col>116</xdr:col>
      <xdr:colOff>114300</xdr:colOff>
      <xdr:row>36</xdr:row>
      <xdr:rowOff>116891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38168</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3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53696</xdr:rowOff>
    </xdr:from>
    <xdr:to>
      <xdr:col>112</xdr:col>
      <xdr:colOff>38100</xdr:colOff>
      <xdr:row>36</xdr:row>
      <xdr:rowOff>155296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0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134620</xdr:rowOff>
    </xdr:from>
    <xdr:to>
      <xdr:col>107</xdr:col>
      <xdr:colOff>101600</xdr:colOff>
      <xdr:row>37</xdr:row>
      <xdr:rowOff>64770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55897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203</xdr:rowOff>
    </xdr:from>
    <xdr:to>
      <xdr:col>102</xdr:col>
      <xdr:colOff>165100</xdr:colOff>
      <xdr:row>37</xdr:row>
      <xdr:rowOff>101803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92930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43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152451</xdr:rowOff>
    </xdr:from>
    <xdr:to>
      <xdr:col>98</xdr:col>
      <xdr:colOff>38100</xdr:colOff>
      <xdr:row>37</xdr:row>
      <xdr:rowOff>82601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73728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4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157556</xdr:rowOff>
    </xdr:from>
    <xdr:to>
      <xdr:col>116</xdr:col>
      <xdr:colOff>63500</xdr:colOff>
      <xdr:row>55</xdr:row>
      <xdr:rowOff>161607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587306"/>
          <a:ext cx="8382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155884</xdr:rowOff>
    </xdr:from>
    <xdr:ext cx="534377"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5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133807</xdr:rowOff>
    </xdr:from>
    <xdr:to>
      <xdr:col>111</xdr:col>
      <xdr:colOff>177800</xdr:colOff>
      <xdr:row>55</xdr:row>
      <xdr:rowOff>157556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563557"/>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133807</xdr:rowOff>
    </xdr:from>
    <xdr:to>
      <xdr:col>107</xdr:col>
      <xdr:colOff>50800</xdr:colOff>
      <xdr:row>55</xdr:row>
      <xdr:rowOff>143332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56355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143332</xdr:rowOff>
    </xdr:from>
    <xdr:to>
      <xdr:col>102</xdr:col>
      <xdr:colOff>114300</xdr:colOff>
      <xdr:row>55</xdr:row>
      <xdr:rowOff>144081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573082"/>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106418</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110807</xdr:rowOff>
    </xdr:from>
    <xdr:to>
      <xdr:col>116</xdr:col>
      <xdr:colOff>114300</xdr:colOff>
      <xdr:row>56</xdr:row>
      <xdr:rowOff>40957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5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133684</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39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106756</xdr:rowOff>
    </xdr:from>
    <xdr:to>
      <xdr:col>112</xdr:col>
      <xdr:colOff>38100</xdr:colOff>
      <xdr:row>56</xdr:row>
      <xdr:rowOff>36906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5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53433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3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83007</xdr:rowOff>
    </xdr:from>
    <xdr:to>
      <xdr:col>107</xdr:col>
      <xdr:colOff>101600</xdr:colOff>
      <xdr:row>56</xdr:row>
      <xdr:rowOff>13157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5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29684</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2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92532</xdr:rowOff>
    </xdr:from>
    <xdr:to>
      <xdr:col>102</xdr:col>
      <xdr:colOff>165100</xdr:colOff>
      <xdr:row>56</xdr:row>
      <xdr:rowOff>22682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5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39209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2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93281</xdr:rowOff>
    </xdr:from>
    <xdr:to>
      <xdr:col>98</xdr:col>
      <xdr:colOff>38100</xdr:colOff>
      <xdr:row>56</xdr:row>
      <xdr:rowOff>23431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5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39958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29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155564</xdr:rowOff>
    </xdr:from>
    <xdr:to>
      <xdr:col>116</xdr:col>
      <xdr:colOff>63500</xdr:colOff>
      <xdr:row>76</xdr:row>
      <xdr:rowOff>28325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14314"/>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28325</xdr:rowOff>
    </xdr:from>
    <xdr:to>
      <xdr:col>111</xdr:col>
      <xdr:colOff>177800</xdr:colOff>
      <xdr:row>76</xdr:row>
      <xdr:rowOff>84837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58525"/>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84837</xdr:rowOff>
    </xdr:from>
    <xdr:to>
      <xdr:col>107</xdr:col>
      <xdr:colOff>50800</xdr:colOff>
      <xdr:row>76</xdr:row>
      <xdr:rowOff>131105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15037"/>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127721</xdr:rowOff>
    </xdr:from>
    <xdr:to>
      <xdr:col>102</xdr:col>
      <xdr:colOff>114300</xdr:colOff>
      <xdr:row>76</xdr:row>
      <xdr:rowOff>131105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57921"/>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104765</xdr:rowOff>
    </xdr:from>
    <xdr:to>
      <xdr:col>116</xdr:col>
      <xdr:colOff>114300</xdr:colOff>
      <xdr:row>76</xdr:row>
      <xdr:rowOff>34916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35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127642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1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148975</xdr:rowOff>
    </xdr:from>
    <xdr:to>
      <xdr:col>112</xdr:col>
      <xdr:colOff>38100</xdr:colOff>
      <xdr:row>76</xdr:row>
      <xdr:rowOff>79125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95653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34037</xdr:rowOff>
    </xdr:from>
    <xdr:to>
      <xdr:col>107</xdr:col>
      <xdr:colOff>101600</xdr:colOff>
      <xdr:row>76</xdr:row>
      <xdr:rowOff>135637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152163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80305</xdr:rowOff>
    </xdr:from>
    <xdr:to>
      <xdr:col>102</xdr:col>
      <xdr:colOff>165100</xdr:colOff>
      <xdr:row>77</xdr:row>
      <xdr:rowOff>10455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26981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76921</xdr:rowOff>
    </xdr:from>
    <xdr:to>
      <xdr:col>98</xdr:col>
      <xdr:colOff>38100</xdr:colOff>
      <xdr:row>77</xdr:row>
      <xdr:rowOff>7071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8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歳出決算総額は、住民一人当たり628,509</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（前年比</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15,256円、</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2.5％）となっている。</a:t>
          </a:r>
          <a:endParaRPr lang="ja-JP" altLang="ja-JP" sz="1400">
            <a:effectLst/>
          </a:endParaRPr>
        </a:p>
        <a:p>
          <a:pPr rtl="0"/>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主な構成項目のうち、人件費は住民一人当たり89,504円</a:t>
          </a:r>
          <a:r>
            <a:rPr lang="ja-JP" altLang="ja-JP" sz="1100">
              <a:solidFill>
                <a:schemeClr val="dk1"/>
              </a:solidFill>
              <a:effectLst/>
              <a:latin typeface="+mn-lt"/>
              <a:ea typeface="+mn-ea"/>
              <a:cs typeface="+mn-cs"/>
            </a:rPr>
            <a:t>（前年比＋</a:t>
          </a:r>
          <a:r>
            <a:rPr lang="en-US" altLang="ja-JP" sz="1100">
              <a:solidFill>
                <a:schemeClr val="dk1"/>
              </a:solidFill>
              <a:effectLst/>
              <a:latin typeface="+mn-lt"/>
              <a:ea typeface="+mn-ea"/>
              <a:cs typeface="+mn-cs"/>
            </a:rPr>
            <a:t>7,776</a:t>
          </a:r>
          <a:r>
            <a:rPr lang="ja-JP" altLang="ja-JP" sz="1100">
              <a:solidFill>
                <a:schemeClr val="dk1"/>
              </a:solidFill>
              <a:effectLst/>
              <a:latin typeface="+mn-lt"/>
              <a:ea typeface="+mn-ea"/>
              <a:cs typeface="+mn-cs"/>
            </a:rPr>
            <a:t>円、＋</a:t>
          </a:r>
          <a:r>
            <a:rPr lang="en-US" altLang="ja-JP" sz="1100">
              <a:solidFill>
                <a:schemeClr val="dk1"/>
              </a:solidFill>
              <a:effectLst/>
              <a:latin typeface="+mn-lt"/>
              <a:ea typeface="+mn-ea"/>
              <a:cs typeface="+mn-cs"/>
            </a:rPr>
            <a:t>9.5</a:t>
          </a:r>
          <a:r>
            <a:rPr lang="ja-JP" altLang="ja-JP" sz="1100">
              <a:solidFill>
                <a:schemeClr val="dk1"/>
              </a:solidFill>
              <a:effectLst/>
              <a:latin typeface="+mn-lt"/>
              <a:ea typeface="+mn-ea"/>
              <a:cs typeface="+mn-cs"/>
            </a:rPr>
            <a:t>％）であり</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給料月額等の引上げ等により前年比増となっているが、</a:t>
          </a:r>
          <a:r>
            <a:rPr lang="en-US" altLang="ja-JP" sz="1100">
              <a:solidFill>
                <a:schemeClr val="dk1"/>
              </a:solidFill>
              <a:effectLst/>
              <a:latin typeface="+mn-lt"/>
              <a:ea typeface="+mn-ea"/>
              <a:cs typeface="+mn-cs"/>
            </a:rPr>
            <a:t>類似団体の中で最も低く推移している。引き続き、限られた人材の効率的・効果的な職員配置に努めていく。</a:t>
          </a:r>
          <a:endParaRPr lang="ja-JP" altLang="ja-JP" sz="1400">
            <a:effectLst/>
          </a:endParaRPr>
        </a:p>
        <a:p>
          <a:pPr rtl="0"/>
          <a:r>
            <a:rPr lang="en-US" altLang="ja-JP" sz="1100">
              <a:solidFill>
                <a:schemeClr val="dk1"/>
              </a:solidFill>
              <a:effectLst/>
              <a:latin typeface="+mn-lt"/>
              <a:ea typeface="+mn-ea"/>
              <a:cs typeface="+mn-cs"/>
            </a:rPr>
            <a:t>　普通建設事業費は住民一人当たり74,222円（前年比+5,005</a:t>
          </a:r>
          <a:r>
            <a:rPr lang="ja-JP" altLang="en-US" sz="1100">
              <a:solidFill>
                <a:schemeClr val="dk1"/>
              </a:solidFill>
              <a:effectLst/>
              <a:latin typeface="+mn-lt"/>
              <a:ea typeface="+mn-ea"/>
              <a:cs typeface="+mn-cs"/>
            </a:rPr>
            <a:t>円</a:t>
          </a:r>
          <a:r>
            <a:rPr lang="en-US" altLang="ja-JP" sz="1100">
              <a:solidFill>
                <a:schemeClr val="dk1"/>
              </a:solidFill>
              <a:effectLst/>
              <a:latin typeface="+mn-lt"/>
              <a:ea typeface="+mn-ea"/>
              <a:cs typeface="+mn-cs"/>
            </a:rPr>
            <a:t>、+7.2％）となっており、主に</a:t>
          </a:r>
          <a:r>
            <a:rPr lang="ja-JP" altLang="ja-JP" sz="1100">
              <a:solidFill>
                <a:schemeClr val="dk1"/>
              </a:solidFill>
              <a:effectLst/>
              <a:latin typeface="+mn-lt"/>
              <a:ea typeface="+mn-ea"/>
              <a:cs typeface="+mn-cs"/>
            </a:rPr>
            <a:t>中央区複合庁舎整備費</a:t>
          </a:r>
          <a:r>
            <a:rPr lang="en-US" altLang="ja-JP" sz="1100">
              <a:solidFill>
                <a:schemeClr val="dk1"/>
              </a:solidFill>
              <a:effectLst/>
              <a:latin typeface="+mn-lt"/>
              <a:ea typeface="+mn-ea"/>
              <a:cs typeface="+mn-cs"/>
            </a:rPr>
            <a:t>の増によるものである。</a:t>
          </a:r>
          <a:endParaRPr lang="ja-JP" altLang="ja-JP" sz="1400">
            <a:effectLst/>
          </a:endParaRPr>
        </a:p>
        <a:p>
          <a:pPr rtl="0"/>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また、類似団体と比較した場合に住民一人当たりのコストが大きいものとして、</a:t>
          </a:r>
          <a:r>
            <a:rPr lang="en-US" altLang="ja-JP" sz="1100">
              <a:solidFill>
                <a:schemeClr val="dk1"/>
              </a:solidFill>
              <a:effectLst/>
              <a:latin typeface="+mn-lt"/>
              <a:ea typeface="+mn-ea"/>
              <a:cs typeface="+mn-cs"/>
            </a:rPr>
            <a:t>維持補修費については住民一人当たり16,163円（前年比▲487円、▲2.9％）と類似団体平均の2.1倍だが、他類似団体ではほとんど行われてない除雪費が含まれていることが</a:t>
          </a:r>
          <a:r>
            <a:rPr lang="ja-JP" altLang="en-US" sz="1100">
              <a:solidFill>
                <a:schemeClr val="dk1"/>
              </a:solidFill>
              <a:effectLst/>
              <a:latin typeface="+mn-lt"/>
              <a:ea typeface="+mn-ea"/>
              <a:cs typeface="+mn-cs"/>
            </a:rPr>
            <a:t>主な</a:t>
          </a:r>
          <a:r>
            <a:rPr lang="en-US" altLang="ja-JP" sz="1100">
              <a:solidFill>
                <a:schemeClr val="dk1"/>
              </a:solidFill>
              <a:effectLst/>
              <a:latin typeface="+mn-lt"/>
              <a:ea typeface="+mn-ea"/>
              <a:cs typeface="+mn-cs"/>
            </a:rPr>
            <a:t>要因であり、直近５年の除雪費の決算額は令和</a:t>
          </a:r>
          <a:r>
            <a:rPr lang="ja-JP" altLang="ja-JP" sz="1100">
              <a:solidFill>
                <a:schemeClr val="dk1"/>
              </a:solidFill>
              <a:effectLst/>
              <a:latin typeface="+mn-lt"/>
              <a:ea typeface="+mn-ea"/>
              <a:cs typeface="+mn-cs"/>
            </a:rPr>
            <a:t>２</a:t>
          </a:r>
          <a:r>
            <a:rPr lang="en-US" altLang="ja-JP" sz="1100">
              <a:solidFill>
                <a:schemeClr val="dk1"/>
              </a:solidFill>
              <a:effectLst/>
              <a:latin typeface="+mn-lt"/>
              <a:ea typeface="+mn-ea"/>
              <a:cs typeface="+mn-cs"/>
            </a:rPr>
            <a:t>年度から順に206億円、316億円、269億円、276億円</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265</a:t>
          </a:r>
          <a:r>
            <a:rPr lang="ja-JP" altLang="ja-JP" sz="1100">
              <a:solidFill>
                <a:schemeClr val="dk1"/>
              </a:solidFill>
              <a:effectLst/>
              <a:latin typeface="+mn-lt"/>
              <a:ea typeface="+mn-ea"/>
              <a:cs typeface="+mn-cs"/>
            </a:rPr>
            <a:t>億円</a:t>
          </a:r>
          <a:r>
            <a:rPr lang="en-US" altLang="ja-JP" sz="1100">
              <a:solidFill>
                <a:schemeClr val="dk1"/>
              </a:solidFill>
              <a:effectLst/>
              <a:latin typeface="+mn-lt"/>
              <a:ea typeface="+mn-ea"/>
              <a:cs typeface="+mn-cs"/>
            </a:rPr>
            <a:t>となっている。</a:t>
          </a:r>
          <a:endParaRPr lang="ja-JP" altLang="ja-JP" sz="1400">
            <a:effectLst/>
          </a:endParaRPr>
        </a:p>
        <a:p>
          <a:pPr rtl="0"/>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扶助費についても住民一人当たり212,482円（前年比+11,286円、+5.6％）で類似団体中２位と負担が大きくなっている。近年の厳しい社会情勢や障がい者</a:t>
          </a:r>
          <a:r>
            <a:rPr lang="ja-JP" altLang="ja-JP" sz="1100">
              <a:solidFill>
                <a:schemeClr val="dk1"/>
              </a:solidFill>
              <a:effectLst/>
              <a:latin typeface="+mn-lt"/>
              <a:ea typeface="+mn-ea"/>
              <a:cs typeface="+mn-cs"/>
            </a:rPr>
            <a:t>、子ども</a:t>
          </a:r>
          <a:r>
            <a:rPr lang="en-US" altLang="ja-JP" sz="1100">
              <a:solidFill>
                <a:schemeClr val="dk1"/>
              </a:solidFill>
              <a:effectLst/>
              <a:latin typeface="+mn-lt"/>
              <a:ea typeface="+mn-ea"/>
              <a:cs typeface="+mn-cs"/>
            </a:rPr>
            <a:t>施策の充実等による社会福祉費による増加傾向には変化が見られず、高い水準で推移していることが要因で悪化している。今後も、少子高齢化等により財政需要はさらに拡大することが想定されるが、将来世代に過度の負担を残さない持続可能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北海道札幌市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1,955,678
1,935,013
1,121.26
1,239,448,780
1,229,157,420
4,610,028
564,838,895
1,113,125,482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35197</xdr:rowOff>
    </xdr:from>
    <xdr:to>
      <xdr:col>24</xdr:col>
      <xdr:colOff>63500</xdr:colOff>
      <xdr:row>38</xdr:row>
      <xdr:rowOff>56424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502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25400</xdr:rowOff>
    </xdr:from>
    <xdr:to>
      <xdr:col>19</xdr:col>
      <xdr:colOff>177800</xdr:colOff>
      <xdr:row>38</xdr:row>
      <xdr:rowOff>56424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405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25400</xdr:rowOff>
    </xdr:from>
    <xdr:to>
      <xdr:col>15</xdr:col>
      <xdr:colOff>50800</xdr:colOff>
      <xdr:row>38</xdr:row>
      <xdr:rowOff>103777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405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79284</xdr:rowOff>
    </xdr:from>
    <xdr:to>
      <xdr:col>10</xdr:col>
      <xdr:colOff>114300</xdr:colOff>
      <xdr:row>38</xdr:row>
      <xdr:rowOff>103777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943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155847</xdr:rowOff>
    </xdr:from>
    <xdr:to>
      <xdr:col>24</xdr:col>
      <xdr:colOff>114300</xdr:colOff>
      <xdr:row>38</xdr:row>
      <xdr:rowOff>85997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134274</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7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5624</xdr:rowOff>
    </xdr:from>
    <xdr:to>
      <xdr:col>20</xdr:col>
      <xdr:colOff>38100</xdr:colOff>
      <xdr:row>38</xdr:row>
      <xdr:rowOff>107224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98351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146050</xdr:rowOff>
    </xdr:from>
    <xdr:to>
      <xdr:col>15</xdr:col>
      <xdr:colOff>101600</xdr:colOff>
      <xdr:row>38</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67327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52977</xdr:rowOff>
    </xdr:from>
    <xdr:to>
      <xdr:col>10</xdr:col>
      <xdr:colOff>165100</xdr:colOff>
      <xdr:row>38</xdr:row>
      <xdr:rowOff>154577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145704</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28484</xdr:rowOff>
    </xdr:from>
    <xdr:to>
      <xdr:col>6</xdr:col>
      <xdr:colOff>38100</xdr:colOff>
      <xdr:row>38</xdr:row>
      <xdr:rowOff>130084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121211</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10363</xdr:rowOff>
    </xdr:from>
    <xdr:to>
      <xdr:col>24</xdr:col>
      <xdr:colOff>63500</xdr:colOff>
      <xdr:row>59</xdr:row>
      <xdr:rowOff>19088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25913"/>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17120</xdr:rowOff>
    </xdr:from>
    <xdr:to>
      <xdr:col>19</xdr:col>
      <xdr:colOff>177800</xdr:colOff>
      <xdr:row>59</xdr:row>
      <xdr:rowOff>19088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32670"/>
          <a:ext cx="8890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17120</xdr:rowOff>
    </xdr:from>
    <xdr:to>
      <xdr:col>15</xdr:col>
      <xdr:colOff>50800</xdr:colOff>
      <xdr:row>59</xdr:row>
      <xdr:rowOff>23266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32670"/>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51816</xdr:rowOff>
    </xdr:from>
    <xdr:to>
      <xdr:col>10</xdr:col>
      <xdr:colOff>114300</xdr:colOff>
      <xdr:row>59</xdr:row>
      <xdr:rowOff>23266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67216"/>
          <a:ext cx="889000" cy="11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131013</xdr:rowOff>
    </xdr:from>
    <xdr:to>
      <xdr:col>24</xdr:col>
      <xdr:colOff>114300</xdr:colOff>
      <xdr:row>59</xdr:row>
      <xdr:rowOff>61163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45940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139738</xdr:rowOff>
    </xdr:from>
    <xdr:to>
      <xdr:col>20</xdr:col>
      <xdr:colOff>38100</xdr:colOff>
      <xdr:row>59</xdr:row>
      <xdr:rowOff>69888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61015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137770</xdr:rowOff>
    </xdr:from>
    <xdr:to>
      <xdr:col>15</xdr:col>
      <xdr:colOff>101600</xdr:colOff>
      <xdr:row>59</xdr:row>
      <xdr:rowOff>67920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59047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143916</xdr:rowOff>
    </xdr:from>
    <xdr:to>
      <xdr:col>10</xdr:col>
      <xdr:colOff>165100</xdr:colOff>
      <xdr:row>59</xdr:row>
      <xdr:rowOff>74066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65193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1016</xdr:rowOff>
    </xdr:from>
    <xdr:to>
      <xdr:col>6</xdr:col>
      <xdr:colOff>38100</xdr:colOff>
      <xdr:row>52</xdr:row>
      <xdr:rowOff>102616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9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93743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00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100510</xdr:rowOff>
    </xdr:from>
    <xdr:to>
      <xdr:col>24</xdr:col>
      <xdr:colOff>63500</xdr:colOff>
      <xdr:row>74</xdr:row>
      <xdr:rowOff>23327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16360"/>
          <a:ext cx="838200" cy="9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23327</xdr:rowOff>
    </xdr:from>
    <xdr:to>
      <xdr:col>19</xdr:col>
      <xdr:colOff>177800</xdr:colOff>
      <xdr:row>74</xdr:row>
      <xdr:rowOff>105684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10627"/>
          <a:ext cx="889000" cy="8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75204</xdr:rowOff>
    </xdr:from>
    <xdr:to>
      <xdr:col>15</xdr:col>
      <xdr:colOff>50800</xdr:colOff>
      <xdr:row>74</xdr:row>
      <xdr:rowOff>105684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62504"/>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75204</xdr:rowOff>
    </xdr:from>
    <xdr:to>
      <xdr:col>10</xdr:col>
      <xdr:colOff>114300</xdr:colOff>
      <xdr:row>75</xdr:row>
      <xdr:rowOff>140950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62504"/>
          <a:ext cx="889000" cy="2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49710</xdr:rowOff>
    </xdr:from>
    <xdr:to>
      <xdr:col>24</xdr:col>
      <xdr:colOff>114300</xdr:colOff>
      <xdr:row>73</xdr:row>
      <xdr:rowOff>151310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72587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1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143977</xdr:rowOff>
    </xdr:from>
    <xdr:to>
      <xdr:col>20</xdr:col>
      <xdr:colOff>38100</xdr:colOff>
      <xdr:row>74</xdr:row>
      <xdr:rowOff>74127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5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90654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3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54884</xdr:rowOff>
    </xdr:from>
    <xdr:to>
      <xdr:col>15</xdr:col>
      <xdr:colOff>101600</xdr:colOff>
      <xdr:row>74</xdr:row>
      <xdr:rowOff>156484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1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24404</xdr:rowOff>
    </xdr:from>
    <xdr:to>
      <xdr:col>10</xdr:col>
      <xdr:colOff>165100</xdr:colOff>
      <xdr:row>74</xdr:row>
      <xdr:rowOff>126004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142531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8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90150</xdr:rowOff>
    </xdr:from>
    <xdr:to>
      <xdr:col>6</xdr:col>
      <xdr:colOff>38100</xdr:colOff>
      <xdr:row>76</xdr:row>
      <xdr:rowOff>20300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36827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72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166492</xdr:rowOff>
    </xdr:from>
    <xdr:to>
      <xdr:col>24</xdr:col>
      <xdr:colOff>63500</xdr:colOff>
      <xdr:row>95</xdr:row>
      <xdr:rowOff>65497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82792"/>
          <a:ext cx="838200"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14610</xdr:rowOff>
    </xdr:from>
    <xdr:to>
      <xdr:col>19</xdr:col>
      <xdr:colOff>177800</xdr:colOff>
      <xdr:row>94</xdr:row>
      <xdr:rowOff>166492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16560"/>
          <a:ext cx="889000" cy="66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14610</xdr:rowOff>
    </xdr:from>
    <xdr:to>
      <xdr:col>15</xdr:col>
      <xdr:colOff>50800</xdr:colOff>
      <xdr:row>91</xdr:row>
      <xdr:rowOff>164388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16560"/>
          <a:ext cx="889000" cy="14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164388</xdr:rowOff>
    </xdr:from>
    <xdr:to>
      <xdr:col>10</xdr:col>
      <xdr:colOff>114300</xdr:colOff>
      <xdr:row>98</xdr:row>
      <xdr:rowOff>33675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66338"/>
          <a:ext cx="889000" cy="106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14697</xdr:rowOff>
    </xdr:from>
    <xdr:to>
      <xdr:col>24</xdr:col>
      <xdr:colOff>114300</xdr:colOff>
      <xdr:row>95</xdr:row>
      <xdr:rowOff>116297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164574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115692</xdr:rowOff>
    </xdr:from>
    <xdr:to>
      <xdr:col>20</xdr:col>
      <xdr:colOff>38100</xdr:colOff>
      <xdr:row>95</xdr:row>
      <xdr:rowOff>45842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3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36969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135260</xdr:rowOff>
    </xdr:from>
    <xdr:to>
      <xdr:col>15</xdr:col>
      <xdr:colOff>101600</xdr:colOff>
      <xdr:row>91</xdr:row>
      <xdr:rowOff>65410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81937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113588</xdr:rowOff>
    </xdr:from>
    <xdr:to>
      <xdr:col>10</xdr:col>
      <xdr:colOff>165100</xdr:colOff>
      <xdr:row>92</xdr:row>
      <xdr:rowOff>43738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60265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4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154325</xdr:rowOff>
    </xdr:from>
    <xdr:to>
      <xdr:col>6</xdr:col>
      <xdr:colOff>38100</xdr:colOff>
      <xdr:row>98</xdr:row>
      <xdr:rowOff>84475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75602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86360</xdr:rowOff>
    </xdr:from>
    <xdr:to>
      <xdr:col>55</xdr:col>
      <xdr:colOff>0</xdr:colOff>
      <xdr:row>36</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258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107043</xdr:rowOff>
    </xdr:from>
    <xdr:to>
      <xdr:col>50</xdr:col>
      <xdr:colOff>114300</xdr:colOff>
      <xdr:row>36</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279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50437</xdr:rowOff>
    </xdr:from>
    <xdr:to>
      <xdr:col>45</xdr:col>
      <xdr:colOff>177800</xdr:colOff>
      <xdr:row>36</xdr:row>
      <xdr:rowOff>107043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22637"/>
          <a:ext cx="889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122827</xdr:rowOff>
    </xdr:from>
    <xdr:to>
      <xdr:col>41</xdr:col>
      <xdr:colOff>50800</xdr:colOff>
      <xdr:row>36</xdr:row>
      <xdr:rowOff>50437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12357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35560</xdr:rowOff>
    </xdr:from>
    <xdr:to>
      <xdr:col>55</xdr:col>
      <xdr:colOff>50800</xdr:colOff>
      <xdr:row>36</xdr:row>
      <xdr:rowOff>137160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58437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88900</xdr:rowOff>
    </xdr:from>
    <xdr:to>
      <xdr:col>50</xdr:col>
      <xdr:colOff>165100</xdr:colOff>
      <xdr:row>37</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35577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56243</xdr:rowOff>
    </xdr:from>
    <xdr:to>
      <xdr:col>46</xdr:col>
      <xdr:colOff>38100</xdr:colOff>
      <xdr:row>36</xdr:row>
      <xdr:rowOff>157843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2920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0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171087</xdr:rowOff>
    </xdr:from>
    <xdr:to>
      <xdr:col>41</xdr:col>
      <xdr:colOff>101600</xdr:colOff>
      <xdr:row>36</xdr:row>
      <xdr:rowOff>101237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117764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94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72027</xdr:rowOff>
    </xdr:from>
    <xdr:to>
      <xdr:col>36</xdr:col>
      <xdr:colOff>165100</xdr:colOff>
      <xdr:row>36</xdr:row>
      <xdr:rowOff>2177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18704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848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167767</xdr:rowOff>
    </xdr:from>
    <xdr:to>
      <xdr:col>55</xdr:col>
      <xdr:colOff>0</xdr:colOff>
      <xdr:row>59</xdr:row>
      <xdr:rowOff>127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1186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164973</xdr:rowOff>
    </xdr:from>
    <xdr:to>
      <xdr:col>50</xdr:col>
      <xdr:colOff>114300</xdr:colOff>
      <xdr:row>59</xdr:row>
      <xdr:rowOff>127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09073"/>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164973</xdr:rowOff>
    </xdr:from>
    <xdr:to>
      <xdr:col>45</xdr:col>
      <xdr:colOff>177800</xdr:colOff>
      <xdr:row>58</xdr:row>
      <xdr:rowOff>166878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090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166878</xdr:rowOff>
    </xdr:from>
    <xdr:to>
      <xdr:col>41</xdr:col>
      <xdr:colOff>50800</xdr:colOff>
      <xdr:row>58</xdr:row>
      <xdr:rowOff>170942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10978"/>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116967</xdr:rowOff>
    </xdr:from>
    <xdr:to>
      <xdr:col>55</xdr:col>
      <xdr:colOff>50800</xdr:colOff>
      <xdr:row>59</xdr:row>
      <xdr:rowOff>47117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31894</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120777</xdr:rowOff>
    </xdr:from>
    <xdr:to>
      <xdr:col>50</xdr:col>
      <xdr:colOff>165100</xdr:colOff>
      <xdr:row>59</xdr:row>
      <xdr:rowOff>50927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42054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114173</xdr:rowOff>
    </xdr:from>
    <xdr:to>
      <xdr:col>46</xdr:col>
      <xdr:colOff>38100</xdr:colOff>
      <xdr:row>59</xdr:row>
      <xdr:rowOff>44323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5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35450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51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116078</xdr:rowOff>
    </xdr:from>
    <xdr:to>
      <xdr:col>41</xdr:col>
      <xdr:colOff>101600</xdr:colOff>
      <xdr:row>59</xdr:row>
      <xdr:rowOff>46228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37355</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5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120142</xdr:rowOff>
    </xdr:from>
    <xdr:to>
      <xdr:col>36</xdr:col>
      <xdr:colOff>165100</xdr:colOff>
      <xdr:row>59</xdr:row>
      <xdr:rowOff>50292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41419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5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77165</xdr:rowOff>
    </xdr:from>
    <xdr:to>
      <xdr:col>55</xdr:col>
      <xdr:colOff>0</xdr:colOff>
      <xdr:row>75</xdr:row>
      <xdr:rowOff>105613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935915"/>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84548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14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116421</xdr:rowOff>
    </xdr:from>
    <xdr:to>
      <xdr:col>50</xdr:col>
      <xdr:colOff>114300</xdr:colOff>
      <xdr:row>75</xdr:row>
      <xdr:rowOff>77165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803721"/>
          <a:ext cx="889000" cy="1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109017</xdr:rowOff>
    </xdr:from>
    <xdr:to>
      <xdr:col>45</xdr:col>
      <xdr:colOff>177800</xdr:colOff>
      <xdr:row>74</xdr:row>
      <xdr:rowOff>116421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453417"/>
          <a:ext cx="889000" cy="3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109017</xdr:rowOff>
    </xdr:from>
    <xdr:to>
      <xdr:col>41</xdr:col>
      <xdr:colOff>50800</xdr:colOff>
      <xdr:row>75</xdr:row>
      <xdr:rowOff>1067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453417"/>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54813</xdr:rowOff>
    </xdr:from>
    <xdr:to>
      <xdr:col>55</xdr:col>
      <xdr:colOff>50800</xdr:colOff>
      <xdr:row>75</xdr:row>
      <xdr:rowOff>156412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13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77690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26365</xdr:rowOff>
    </xdr:from>
    <xdr:to>
      <xdr:col>50</xdr:col>
      <xdr:colOff>165100</xdr:colOff>
      <xdr:row>75</xdr:row>
      <xdr:rowOff>127965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8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144492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6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65621</xdr:rowOff>
    </xdr:from>
    <xdr:to>
      <xdr:col>46</xdr:col>
      <xdr:colOff>38100</xdr:colOff>
      <xdr:row>74</xdr:row>
      <xdr:rowOff>167221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7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12298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52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58217</xdr:rowOff>
    </xdr:from>
    <xdr:to>
      <xdr:col>41</xdr:col>
      <xdr:colOff>101600</xdr:colOff>
      <xdr:row>72</xdr:row>
      <xdr:rowOff>159817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40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4894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1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121717</xdr:rowOff>
    </xdr:from>
    <xdr:to>
      <xdr:col>36</xdr:col>
      <xdr:colOff>165100</xdr:colOff>
      <xdr:row>75</xdr:row>
      <xdr:rowOff>51867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8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68394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5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77657</xdr:rowOff>
    </xdr:from>
    <xdr:to>
      <xdr:col>55</xdr:col>
      <xdr:colOff>0</xdr:colOff>
      <xdr:row>94</xdr:row>
      <xdr:rowOff>113320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193957"/>
          <a:ext cx="8382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158674</xdr:rowOff>
    </xdr:from>
    <xdr:to>
      <xdr:col>50</xdr:col>
      <xdr:colOff>114300</xdr:colOff>
      <xdr:row>94</xdr:row>
      <xdr:rowOff>113320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103524"/>
          <a:ext cx="889000" cy="12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158674</xdr:rowOff>
    </xdr:from>
    <xdr:to>
      <xdr:col>45</xdr:col>
      <xdr:colOff>177800</xdr:colOff>
      <xdr:row>94</xdr:row>
      <xdr:rowOff>48923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03524"/>
          <a:ext cx="889000" cy="6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48923</xdr:rowOff>
    </xdr:from>
    <xdr:to>
      <xdr:col>41</xdr:col>
      <xdr:colOff>50800</xdr:colOff>
      <xdr:row>95</xdr:row>
      <xdr:rowOff>71371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65223"/>
          <a:ext cx="889000" cy="1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26857</xdr:rowOff>
    </xdr:from>
    <xdr:to>
      <xdr:col>55</xdr:col>
      <xdr:colOff>50800</xdr:colOff>
      <xdr:row>94</xdr:row>
      <xdr:rowOff>128457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49734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9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62520</xdr:rowOff>
    </xdr:from>
    <xdr:to>
      <xdr:col>50</xdr:col>
      <xdr:colOff>165100</xdr:colOff>
      <xdr:row>94</xdr:row>
      <xdr:rowOff>164120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107874</xdr:rowOff>
    </xdr:from>
    <xdr:to>
      <xdr:col>46</xdr:col>
      <xdr:colOff>38100</xdr:colOff>
      <xdr:row>94</xdr:row>
      <xdr:rowOff>38024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54551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169573</xdr:rowOff>
    </xdr:from>
    <xdr:to>
      <xdr:col>41</xdr:col>
      <xdr:colOff>101600</xdr:colOff>
      <xdr:row>94</xdr:row>
      <xdr:rowOff>99723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116250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20571</xdr:rowOff>
    </xdr:from>
    <xdr:to>
      <xdr:col>36</xdr:col>
      <xdr:colOff>165100</xdr:colOff>
      <xdr:row>95</xdr:row>
      <xdr:rowOff>122171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138698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8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76073</xdr:rowOff>
    </xdr:from>
    <xdr:to>
      <xdr:col>85</xdr:col>
      <xdr:colOff>127000</xdr:colOff>
      <xdr:row>38</xdr:row>
      <xdr:rowOff>110617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1173"/>
          <a:ext cx="838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110617</xdr:rowOff>
    </xdr:from>
    <xdr:to>
      <xdr:col>81</xdr:col>
      <xdr:colOff>50800</xdr:colOff>
      <xdr:row>39</xdr:row>
      <xdr:rowOff>95377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5717"/>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60071</xdr:rowOff>
    </xdr:from>
    <xdr:to>
      <xdr:col>76</xdr:col>
      <xdr:colOff>114300</xdr:colOff>
      <xdr:row>39</xdr:row>
      <xdr:rowOff>95377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46621"/>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32512</xdr:rowOff>
    </xdr:from>
    <xdr:to>
      <xdr:col>71</xdr:col>
      <xdr:colOff>177800</xdr:colOff>
      <xdr:row>39</xdr:row>
      <xdr:rowOff>60071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19062"/>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25273</xdr:rowOff>
    </xdr:from>
    <xdr:to>
      <xdr:col>85</xdr:col>
      <xdr:colOff>177800</xdr:colOff>
      <xdr:row>38</xdr:row>
      <xdr:rowOff>126873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111650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59817</xdr:rowOff>
    </xdr:from>
    <xdr:to>
      <xdr:col>81</xdr:col>
      <xdr:colOff>101600</xdr:colOff>
      <xdr:row>38</xdr:row>
      <xdr:rowOff>161417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152544</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6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44577</xdr:rowOff>
    </xdr:from>
    <xdr:to>
      <xdr:col>76</xdr:col>
      <xdr:colOff>165100</xdr:colOff>
      <xdr:row>39</xdr:row>
      <xdr:rowOff>146177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137304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82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9271</xdr:rowOff>
    </xdr:from>
    <xdr:to>
      <xdr:col>72</xdr:col>
      <xdr:colOff>38100</xdr:colOff>
      <xdr:row>39</xdr:row>
      <xdr:rowOff>110871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101998</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153162</xdr:rowOff>
    </xdr:from>
    <xdr:to>
      <xdr:col>67</xdr:col>
      <xdr:colOff>101600</xdr:colOff>
      <xdr:row>39</xdr:row>
      <xdr:rowOff>83312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74439</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149040</xdr:rowOff>
    </xdr:from>
    <xdr:to>
      <xdr:col>85</xdr:col>
      <xdr:colOff>127000</xdr:colOff>
      <xdr:row>56</xdr:row>
      <xdr:rowOff>105770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78790"/>
          <a:ext cx="838200" cy="12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105770</xdr:rowOff>
    </xdr:from>
    <xdr:to>
      <xdr:col>81</xdr:col>
      <xdr:colOff>50800</xdr:colOff>
      <xdr:row>58</xdr:row>
      <xdr:rowOff>37092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06970"/>
          <a:ext cx="889000" cy="27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37092</xdr:rowOff>
    </xdr:from>
    <xdr:to>
      <xdr:col>76</xdr:col>
      <xdr:colOff>114300</xdr:colOff>
      <xdr:row>58</xdr:row>
      <xdr:rowOff>106553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81192"/>
          <a:ext cx="8890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93686</xdr:rowOff>
    </xdr:from>
    <xdr:to>
      <xdr:col>71</xdr:col>
      <xdr:colOff>177800</xdr:colOff>
      <xdr:row>58</xdr:row>
      <xdr:rowOff>106553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66336"/>
          <a:ext cx="889000" cy="1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98240</xdr:rowOff>
    </xdr:from>
    <xdr:to>
      <xdr:col>85</xdr:col>
      <xdr:colOff>177800</xdr:colOff>
      <xdr:row>56</xdr:row>
      <xdr:rowOff>28390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76667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0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54970</xdr:rowOff>
    </xdr:from>
    <xdr:to>
      <xdr:col>81</xdr:col>
      <xdr:colOff>101600</xdr:colOff>
      <xdr:row>56</xdr:row>
      <xdr:rowOff>156570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147697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157742</xdr:rowOff>
    </xdr:from>
    <xdr:to>
      <xdr:col>76</xdr:col>
      <xdr:colOff>165100</xdr:colOff>
      <xdr:row>58</xdr:row>
      <xdr:rowOff>87892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79019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2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55753</xdr:rowOff>
    </xdr:from>
    <xdr:to>
      <xdr:col>72</xdr:col>
      <xdr:colOff>38100</xdr:colOff>
      <xdr:row>58</xdr:row>
      <xdr:rowOff>157353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148480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42886</xdr:rowOff>
    </xdr:from>
    <xdr:to>
      <xdr:col>67</xdr:col>
      <xdr:colOff>101600</xdr:colOff>
      <xdr:row>57</xdr:row>
      <xdr:rowOff>144486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135613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24067</xdr:rowOff>
    </xdr:from>
    <xdr:to>
      <xdr:col>85</xdr:col>
      <xdr:colOff>127000</xdr:colOff>
      <xdr:row>79</xdr:row>
      <xdr:rowOff>27305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68617"/>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106363</xdr:rowOff>
    </xdr:from>
    <xdr:to>
      <xdr:col>81</xdr:col>
      <xdr:colOff>50800</xdr:colOff>
      <xdr:row>79</xdr:row>
      <xdr:rowOff>24067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79463"/>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152845</xdr:rowOff>
    </xdr:from>
    <xdr:to>
      <xdr:col>76</xdr:col>
      <xdr:colOff>114300</xdr:colOff>
      <xdr:row>78</xdr:row>
      <xdr:rowOff>106363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54495"/>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159702</xdr:rowOff>
    </xdr:from>
    <xdr:to>
      <xdr:col>71</xdr:col>
      <xdr:colOff>177800</xdr:colOff>
      <xdr:row>77</xdr:row>
      <xdr:rowOff>152845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189902"/>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147955</xdr:rowOff>
    </xdr:from>
    <xdr:to>
      <xdr:col>85</xdr:col>
      <xdr:colOff>177800</xdr:colOff>
      <xdr:row>79</xdr:row>
      <xdr:rowOff>78105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62882</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35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144717</xdr:rowOff>
    </xdr:from>
    <xdr:to>
      <xdr:col>81</xdr:col>
      <xdr:colOff>101600</xdr:colOff>
      <xdr:row>79</xdr:row>
      <xdr:rowOff>74867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65994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10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55563</xdr:rowOff>
    </xdr:from>
    <xdr:to>
      <xdr:col>76</xdr:col>
      <xdr:colOff>165100</xdr:colOff>
      <xdr:row>78</xdr:row>
      <xdr:rowOff>157163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148290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52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102045</xdr:rowOff>
    </xdr:from>
    <xdr:to>
      <xdr:col>72</xdr:col>
      <xdr:colOff>38100</xdr:colOff>
      <xdr:row>78</xdr:row>
      <xdr:rowOff>32195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48722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07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108902</xdr:rowOff>
    </xdr:from>
    <xdr:to>
      <xdr:col>67</xdr:col>
      <xdr:colOff>101600</xdr:colOff>
      <xdr:row>77</xdr:row>
      <xdr:rowOff>39052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55580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91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42583</xdr:rowOff>
    </xdr:from>
    <xdr:to>
      <xdr:col>85</xdr:col>
      <xdr:colOff>127000</xdr:colOff>
      <xdr:row>97</xdr:row>
      <xdr:rowOff>74092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73233"/>
          <a:ext cx="8382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74092</xdr:rowOff>
    </xdr:from>
    <xdr:to>
      <xdr:col>81</xdr:col>
      <xdr:colOff>50800</xdr:colOff>
      <xdr:row>98</xdr:row>
      <xdr:rowOff>5893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04742"/>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1512</xdr:rowOff>
    </xdr:from>
    <xdr:to>
      <xdr:col>76</xdr:col>
      <xdr:colOff>114300</xdr:colOff>
      <xdr:row>98</xdr:row>
      <xdr:rowOff>5893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460712"/>
          <a:ext cx="889000" cy="34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1512</xdr:rowOff>
    </xdr:from>
    <xdr:to>
      <xdr:col>71</xdr:col>
      <xdr:colOff>177800</xdr:colOff>
      <xdr:row>97</xdr:row>
      <xdr:rowOff>167742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60712"/>
          <a:ext cx="889000" cy="33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163233</xdr:rowOff>
    </xdr:from>
    <xdr:to>
      <xdr:col>85</xdr:col>
      <xdr:colOff>177800</xdr:colOff>
      <xdr:row>97</xdr:row>
      <xdr:rowOff>93383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141660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23292</xdr:rowOff>
    </xdr:from>
    <xdr:to>
      <xdr:col>81</xdr:col>
      <xdr:colOff>101600</xdr:colOff>
      <xdr:row>97</xdr:row>
      <xdr:rowOff>124892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116019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126543</xdr:rowOff>
    </xdr:from>
    <xdr:to>
      <xdr:col>76</xdr:col>
      <xdr:colOff>165100</xdr:colOff>
      <xdr:row>98</xdr:row>
      <xdr:rowOff>56693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47820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122162</xdr:rowOff>
    </xdr:from>
    <xdr:to>
      <xdr:col>72</xdr:col>
      <xdr:colOff>38100</xdr:colOff>
      <xdr:row>96</xdr:row>
      <xdr:rowOff>52312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43439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116942</xdr:rowOff>
    </xdr:from>
    <xdr:to>
      <xdr:col>67</xdr:col>
      <xdr:colOff>101600</xdr:colOff>
      <xdr:row>98</xdr:row>
      <xdr:rowOff>47092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38219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104013</xdr:rowOff>
    </xdr:from>
    <xdr:to>
      <xdr:col>116</xdr:col>
      <xdr:colOff>63500</xdr:colOff>
      <xdr:row>37</xdr:row>
      <xdr:rowOff>19177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276213"/>
          <a:ext cx="8382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104013</xdr:rowOff>
    </xdr:from>
    <xdr:to>
      <xdr:col>111</xdr:col>
      <xdr:colOff>177800</xdr:colOff>
      <xdr:row>37</xdr:row>
      <xdr:rowOff>40386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276213"/>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40386</xdr:rowOff>
    </xdr:from>
    <xdr:to>
      <xdr:col>107</xdr:col>
      <xdr:colOff>50800</xdr:colOff>
      <xdr:row>37</xdr:row>
      <xdr:rowOff>44831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384036"/>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25781</xdr:rowOff>
    </xdr:from>
    <xdr:to>
      <xdr:col>102</xdr:col>
      <xdr:colOff>114300</xdr:colOff>
      <xdr:row>37</xdr:row>
      <xdr:rowOff>44831</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36943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139827</xdr:rowOff>
    </xdr:from>
    <xdr:to>
      <xdr:col>116</xdr:col>
      <xdr:colOff>114300</xdr:colOff>
      <xdr:row>37</xdr:row>
      <xdr:rowOff>69977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118254</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29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53213</xdr:rowOff>
    </xdr:from>
    <xdr:to>
      <xdr:col>112</xdr:col>
      <xdr:colOff>38100</xdr:colOff>
      <xdr:row>36</xdr:row>
      <xdr:rowOff>154813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2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171340</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60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161036</xdr:rowOff>
    </xdr:from>
    <xdr:to>
      <xdr:col>107</xdr:col>
      <xdr:colOff>101600</xdr:colOff>
      <xdr:row>37</xdr:row>
      <xdr:rowOff>91186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3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82313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4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165481</xdr:rowOff>
    </xdr:from>
    <xdr:to>
      <xdr:col>102</xdr:col>
      <xdr:colOff>165100</xdr:colOff>
      <xdr:row>37</xdr:row>
      <xdr:rowOff>95631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86758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146431</xdr:rowOff>
    </xdr:from>
    <xdr:to>
      <xdr:col>98</xdr:col>
      <xdr:colOff>38100</xdr:colOff>
      <xdr:row>37</xdr:row>
      <xdr:rowOff>76581</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67708</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41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令和</a:t>
          </a:r>
          <a:r>
            <a:rPr lang="ja-JP" altLang="ja-JP" sz="1100">
              <a:solidFill>
                <a:schemeClr val="dk1"/>
              </a:solidFill>
              <a:effectLst/>
              <a:latin typeface="+mn-lt"/>
              <a:ea typeface="+mn-ea"/>
              <a:cs typeface="+mn-cs"/>
            </a:rPr>
            <a:t>５</a:t>
          </a:r>
          <a:r>
            <a:rPr lang="en-US" altLang="ja-JP" sz="1100">
              <a:solidFill>
                <a:schemeClr val="dk1"/>
              </a:solidFill>
              <a:effectLst/>
              <a:latin typeface="+mn-lt"/>
              <a:ea typeface="+mn-ea"/>
              <a:cs typeface="+mn-cs"/>
            </a:rPr>
            <a:t>年度と比較すると、民生費は住民一人当たり277,643円（前年比+12,371円、+4.7％）となっており、</a:t>
          </a:r>
          <a:r>
            <a:rPr lang="ja-JP" altLang="ja-JP" sz="1100">
              <a:solidFill>
                <a:schemeClr val="dk1"/>
              </a:solidFill>
              <a:effectLst/>
              <a:latin typeface="+mn-lt"/>
              <a:ea typeface="+mn-ea"/>
              <a:cs typeface="+mn-cs"/>
            </a:rPr>
            <a:t>前年</a:t>
          </a:r>
          <a:r>
            <a:rPr lang="en-US" altLang="ja-JP" sz="1100">
              <a:solidFill>
                <a:schemeClr val="dk1"/>
              </a:solidFill>
              <a:effectLst/>
              <a:latin typeface="+mn-lt"/>
              <a:ea typeface="+mn-ea"/>
              <a:cs typeface="+mn-cs"/>
            </a:rPr>
            <a:t>と比較すると訓練等給付費や</a:t>
          </a:r>
          <a:r>
            <a:rPr lang="ja-JP" altLang="ja-JP" sz="1100">
              <a:solidFill>
                <a:schemeClr val="dk1"/>
              </a:solidFill>
              <a:effectLst/>
              <a:latin typeface="+mn-lt"/>
              <a:ea typeface="+mn-ea"/>
              <a:cs typeface="+mn-cs"/>
            </a:rPr>
            <a:t>私立教育・保育施設給付費の増</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によるものである</a:t>
          </a:r>
          <a:r>
            <a:rPr lang="en-US" altLang="ja-JP" sz="110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教育費</a:t>
          </a:r>
          <a:r>
            <a:rPr lang="ja-JP" altLang="ja-JP" sz="1100">
              <a:solidFill>
                <a:schemeClr val="dk1"/>
              </a:solidFill>
              <a:effectLst/>
              <a:latin typeface="+mn-lt"/>
              <a:ea typeface="+mn-ea"/>
              <a:cs typeface="+mn-cs"/>
            </a:rPr>
            <a:t>も</a:t>
          </a:r>
          <a:r>
            <a:rPr lang="en-US" altLang="ja-JP" sz="1100">
              <a:solidFill>
                <a:schemeClr val="dk1"/>
              </a:solidFill>
              <a:effectLst/>
              <a:latin typeface="+mn-lt"/>
              <a:ea typeface="+mn-ea"/>
              <a:cs typeface="+mn-cs"/>
            </a:rPr>
            <a:t>住民一人当たり89,464円（前年比+3,925円、+4.6％）</a:t>
          </a:r>
          <a:r>
            <a:rPr lang="ja-JP" altLang="ja-JP" sz="1100">
              <a:solidFill>
                <a:schemeClr val="dk1"/>
              </a:solidFill>
              <a:effectLst/>
              <a:latin typeface="+mn-lt"/>
              <a:ea typeface="+mn-ea"/>
              <a:cs typeface="+mn-cs"/>
            </a:rPr>
            <a:t>で増しており</a:t>
          </a:r>
          <a:r>
            <a:rPr lang="en-US" altLang="ja-JP" sz="1100">
              <a:solidFill>
                <a:schemeClr val="dk1"/>
              </a:solidFill>
              <a:effectLst/>
              <a:latin typeface="+mn-lt"/>
              <a:ea typeface="+mn-ea"/>
              <a:cs typeface="+mn-cs"/>
            </a:rPr>
            <a:t>、学校施設</a:t>
          </a:r>
          <a:r>
            <a:rPr lang="ja-JP" altLang="ja-JP" sz="1100">
              <a:solidFill>
                <a:schemeClr val="dk1"/>
              </a:solidFill>
              <a:effectLst/>
              <a:latin typeface="+mn-lt"/>
              <a:ea typeface="+mn-ea"/>
              <a:cs typeface="+mn-cs"/>
            </a:rPr>
            <a:t>の照明</a:t>
          </a:r>
          <a:r>
            <a:rPr lang="en-US" altLang="ja-JP" sz="1100">
              <a:solidFill>
                <a:schemeClr val="dk1"/>
              </a:solidFill>
              <a:effectLst/>
              <a:latin typeface="+mn-lt"/>
              <a:ea typeface="+mn-ea"/>
              <a:cs typeface="+mn-cs"/>
            </a:rPr>
            <a:t>LED</a:t>
          </a:r>
          <a:r>
            <a:rPr lang="ja-JP" altLang="ja-JP" sz="1100">
              <a:solidFill>
                <a:schemeClr val="dk1"/>
              </a:solidFill>
              <a:effectLst/>
              <a:latin typeface="+mn-lt"/>
              <a:ea typeface="+mn-ea"/>
              <a:cs typeface="+mn-cs"/>
            </a:rPr>
            <a:t>化改修や冷房設備の整備に伴う</a:t>
          </a:r>
          <a:r>
            <a:rPr lang="en-US"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等</a:t>
          </a:r>
          <a:r>
            <a:rPr lang="en-US" altLang="ja-JP" sz="1100">
              <a:solidFill>
                <a:schemeClr val="dk1"/>
              </a:solidFill>
              <a:effectLst/>
              <a:latin typeface="+mn-lt"/>
              <a:ea typeface="+mn-ea"/>
              <a:cs typeface="+mn-cs"/>
            </a:rPr>
            <a:t>によるものである。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一方、</a:t>
          </a:r>
          <a:r>
            <a:rPr lang="en-US" altLang="ja-JP" sz="1100">
              <a:solidFill>
                <a:schemeClr val="dk1"/>
              </a:solidFill>
              <a:effectLst/>
              <a:latin typeface="+mn-lt"/>
              <a:ea typeface="+mn-ea"/>
              <a:cs typeface="+mn-cs"/>
            </a:rPr>
            <a:t>衛生費は住民一人当たり42,873円（前年比▲1,541円、▲3.5％）となっており、主に新型コロナウイルス感染症</a:t>
          </a:r>
          <a:r>
            <a:rPr lang="ja-JP" altLang="ja-JP" sz="1100">
              <a:solidFill>
                <a:schemeClr val="dk1"/>
              </a:solidFill>
              <a:effectLst/>
              <a:latin typeface="+mn-lt"/>
              <a:ea typeface="+mn-ea"/>
              <a:cs typeface="+mn-cs"/>
            </a:rPr>
            <a:t>経費</a:t>
          </a:r>
          <a:r>
            <a:rPr lang="en-US" altLang="ja-JP" sz="1100">
              <a:solidFill>
                <a:schemeClr val="dk1"/>
              </a:solidFill>
              <a:effectLst/>
              <a:latin typeface="+mn-lt"/>
              <a:ea typeface="+mn-ea"/>
              <a:cs typeface="+mn-cs"/>
            </a:rPr>
            <a:t>（予防接種等）の減によるものである。</a:t>
          </a:r>
          <a:endParaRPr lang="ja-JP" altLang="ja-JP" sz="1400">
            <a:effectLst/>
          </a:endParaRPr>
        </a:p>
        <a:p>
          <a:r>
            <a:rPr lang="en-US" altLang="ja-JP" sz="1100">
              <a:solidFill>
                <a:schemeClr val="dk1"/>
              </a:solidFill>
              <a:effectLst/>
              <a:latin typeface="+mn-lt"/>
              <a:ea typeface="+mn-ea"/>
              <a:cs typeface="+mn-cs"/>
            </a:rPr>
            <a:t>　今後も少子高齢化等により財政需要はさらに拡大することが想定される中、将来世代に過度の負担を残さない持続可能な財政運営に努めていく。</a:t>
          </a:r>
          <a:br>
            <a:rPr lang="en-US" altLang="ja-JP" sz="1100">
              <a:solidFill>
                <a:schemeClr val="dk1"/>
              </a:solidFill>
              <a:effectLst/>
              <a:latin typeface="+mn-lt"/>
              <a:ea typeface="+mn-ea"/>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北海道札幌市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標準財政規模は普通交付税の増等により、前年度比</a:t>
          </a:r>
          <a:r>
            <a:rPr lang="en-US" altLang="ja-JP" sz="1100" b="0" i="0">
              <a:solidFill>
                <a:schemeClr val="dk1"/>
              </a:solidFill>
              <a:effectLst/>
              <a:latin typeface="+mn-lt"/>
              <a:ea typeface="+mn-ea"/>
              <a:cs typeface="+mn-cs"/>
            </a:rPr>
            <a:t>113</a:t>
          </a:r>
          <a:r>
            <a:rPr lang="ja-JP" altLang="ja-JP" sz="1100" b="0" i="0">
              <a:solidFill>
                <a:schemeClr val="dk1"/>
              </a:solidFill>
              <a:effectLst/>
              <a:latin typeface="+mn-lt"/>
              <a:ea typeface="+mn-ea"/>
              <a:cs typeface="+mn-cs"/>
            </a:rPr>
            <a:t>億円の増となった。</a:t>
          </a:r>
          <a:endParaRPr lang="ja-JP" altLang="ja-JP" sz="1400">
            <a:effectLst/>
          </a:endParaRPr>
        </a:p>
        <a:p>
          <a:pPr rtl="0"/>
          <a:r>
            <a:rPr lang="en-US" altLang="ja-JP" sz="1100">
              <a:solidFill>
                <a:schemeClr val="dk1"/>
              </a:solidFill>
              <a:effectLst/>
              <a:latin typeface="+mn-lt"/>
              <a:ea typeface="+mn-ea"/>
              <a:cs typeface="+mn-cs"/>
            </a:rPr>
            <a:t>　財政調整基金残高は、令和</a:t>
          </a:r>
          <a:r>
            <a:rPr lang="ja-JP" altLang="ja-JP" sz="1100">
              <a:solidFill>
                <a:schemeClr val="dk1"/>
              </a:solidFill>
              <a:effectLst/>
              <a:latin typeface="+mn-lt"/>
              <a:ea typeface="+mn-ea"/>
              <a:cs typeface="+mn-cs"/>
            </a:rPr>
            <a:t>６</a:t>
          </a:r>
          <a:r>
            <a:rPr lang="en-US" altLang="ja-JP" sz="1100">
              <a:solidFill>
                <a:schemeClr val="dk1"/>
              </a:solidFill>
              <a:effectLst/>
              <a:latin typeface="+mn-lt"/>
              <a:ea typeface="+mn-ea"/>
              <a:cs typeface="+mn-cs"/>
            </a:rPr>
            <a:t>年度で59億円の取り崩しを行った</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剰余金の積み立て</a:t>
          </a:r>
          <a:r>
            <a:rPr lang="ja-JP" altLang="ja-JP" sz="1100">
              <a:solidFill>
                <a:schemeClr val="dk1"/>
              </a:solidFill>
              <a:effectLst/>
              <a:latin typeface="+mn-lt"/>
              <a:ea typeface="+mn-ea"/>
              <a:cs typeface="+mn-cs"/>
            </a:rPr>
            <a:t>等による積立額を上回る支消により、前年度に比較し減少した。</a:t>
          </a:r>
          <a:endParaRPr lang="ja-JP" altLang="ja-JP" sz="1400">
            <a:effectLst/>
          </a:endParaRPr>
        </a:p>
        <a:p>
          <a:pPr rtl="0"/>
          <a:r>
            <a:rPr lang="en-US" altLang="ja-JP" sz="1100">
              <a:solidFill>
                <a:schemeClr val="dk1"/>
              </a:solidFill>
              <a:effectLst/>
              <a:latin typeface="+mn-lt"/>
              <a:ea typeface="+mn-ea"/>
              <a:cs typeface="+mn-cs"/>
            </a:rPr>
            <a:t>　実質単年度収支額は、</a:t>
          </a:r>
          <a:r>
            <a:rPr lang="ja-JP" altLang="ja-JP" sz="1100">
              <a:solidFill>
                <a:schemeClr val="dk1"/>
              </a:solidFill>
              <a:effectLst/>
              <a:latin typeface="+mn-lt"/>
              <a:ea typeface="+mn-ea"/>
              <a:cs typeface="+mn-cs"/>
            </a:rPr>
            <a:t>財政調整基金の取り崩し額の増により前年度▲</a:t>
          </a:r>
          <a:r>
            <a:rPr lang="en-US" altLang="ja-JP" sz="1100">
              <a:solidFill>
                <a:schemeClr val="dk1"/>
              </a:solidFill>
              <a:effectLst/>
              <a:latin typeface="+mn-lt"/>
              <a:ea typeface="+mn-ea"/>
              <a:cs typeface="+mn-cs"/>
            </a:rPr>
            <a:t>41</a:t>
          </a:r>
          <a:r>
            <a:rPr lang="ja-JP" altLang="ja-JP" sz="1100">
              <a:solidFill>
                <a:schemeClr val="dk1"/>
              </a:solidFill>
              <a:effectLst/>
              <a:latin typeface="+mn-lt"/>
              <a:ea typeface="+mn-ea"/>
              <a:cs typeface="+mn-cs"/>
            </a:rPr>
            <a:t>億円に対し▲</a:t>
          </a:r>
          <a:r>
            <a:rPr lang="en-US" altLang="ja-JP" sz="1100">
              <a:solidFill>
                <a:schemeClr val="dk1"/>
              </a:solidFill>
              <a:effectLst/>
              <a:latin typeface="+mn-lt"/>
              <a:ea typeface="+mn-ea"/>
              <a:cs typeface="+mn-cs"/>
            </a:rPr>
            <a:t>76</a:t>
          </a:r>
          <a:r>
            <a:rPr lang="ja-JP" altLang="ja-JP" sz="1100">
              <a:solidFill>
                <a:schemeClr val="dk1"/>
              </a:solidFill>
              <a:effectLst/>
              <a:latin typeface="+mn-lt"/>
              <a:ea typeface="+mn-ea"/>
              <a:cs typeface="+mn-cs"/>
            </a:rPr>
            <a:t>億円となった結果、</a:t>
          </a:r>
          <a:r>
            <a:rPr lang="en-US" altLang="ja-JP" sz="1100">
              <a:solidFill>
                <a:schemeClr val="dk1"/>
              </a:solidFill>
              <a:effectLst/>
              <a:latin typeface="+mn-lt"/>
              <a:ea typeface="+mn-ea"/>
              <a:cs typeface="+mn-cs"/>
            </a:rPr>
            <a:t>実質単年度収支は</a:t>
          </a:r>
          <a:r>
            <a:rPr lang="ja-JP" altLang="ja-JP" sz="1100">
              <a:solidFill>
                <a:schemeClr val="dk1"/>
              </a:solidFill>
              <a:effectLst/>
              <a:latin typeface="+mn-lt"/>
              <a:ea typeface="+mn-ea"/>
              <a:cs typeface="+mn-cs"/>
            </a:rPr>
            <a:t>前年度から</a:t>
          </a:r>
          <a:r>
            <a:rPr lang="en-US" altLang="ja-JP" sz="1100">
              <a:solidFill>
                <a:schemeClr val="dk1"/>
              </a:solidFill>
              <a:effectLst/>
              <a:latin typeface="+mn-lt"/>
              <a:ea typeface="+mn-ea"/>
              <a:cs typeface="+mn-cs"/>
            </a:rPr>
            <a:t>0.60ポイント</a:t>
          </a:r>
          <a:r>
            <a:rPr lang="ja-JP" altLang="ja-JP" sz="1100">
              <a:solidFill>
                <a:schemeClr val="dk1"/>
              </a:solidFill>
              <a:effectLst/>
              <a:latin typeface="+mn-lt"/>
              <a:ea typeface="+mn-ea"/>
              <a:cs typeface="+mn-cs"/>
            </a:rPr>
            <a:t>悪化</a:t>
          </a:r>
          <a:r>
            <a:rPr lang="en-US" altLang="ja-JP" sz="1100">
              <a:solidFill>
                <a:schemeClr val="dk1"/>
              </a:solidFill>
              <a:effectLst/>
              <a:latin typeface="+mn-lt"/>
              <a:ea typeface="+mn-ea"/>
              <a:cs typeface="+mn-cs"/>
            </a:rPr>
            <a:t>し、▲1.34％となった。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北海道札幌市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会計は、市税等の一般財源の増により歳入の減少が緩和された一方、コロナ禍が明け予定通り事業執行が可能となったほか、物価上昇の影響などもあり、歳出予算の執行率が上昇したことにより、黒字幅が減少している。</a:t>
          </a:r>
          <a:endParaRPr lang="ja-JP" altLang="ja-JP" sz="1400">
            <a:effectLst/>
          </a:endParaRPr>
        </a:p>
        <a:p>
          <a:r>
            <a:rPr kumimoji="1" lang="ja-JP" altLang="ja-JP" sz="1400">
              <a:solidFill>
                <a:schemeClr val="dk1"/>
              </a:solidFill>
              <a:effectLst/>
              <a:latin typeface="+mn-lt"/>
              <a:ea typeface="+mn-ea"/>
              <a:cs typeface="+mn-cs"/>
            </a:rPr>
            <a:t>　病院事業会計は、物価高騰や労務単価の上昇に伴い支出が増加した一方、診療報酬が支出の増加に追いついていないことから、経常収支が悪化し、資金残がマイナスとなったことにより、黒字から赤字に転じた。</a:t>
          </a:r>
          <a:endParaRPr lang="ja-JP" altLang="ja-JP" sz="1400">
            <a:effectLst/>
          </a:endParaRPr>
        </a:p>
        <a:p>
          <a:r>
            <a:rPr kumimoji="1" lang="ja-JP" altLang="ja-JP" sz="1400">
              <a:solidFill>
                <a:schemeClr val="dk1"/>
              </a:solidFill>
              <a:effectLst/>
              <a:latin typeface="+mn-lt"/>
              <a:ea typeface="+mn-ea"/>
              <a:cs typeface="+mn-cs"/>
            </a:rPr>
            <a:t>　水道事業会計は、配水管移設などによる運営管理費の増加及び配水管更新や浄水場改修などによる建設改良費の高止まりに伴い、黒字幅が減少している。</a:t>
          </a:r>
          <a:endParaRPr lang="ja-JP" altLang="ja-JP" sz="1400">
            <a:effectLst/>
          </a:endParaRPr>
        </a:p>
        <a:p>
          <a:r>
            <a:rPr kumimoji="1" lang="ja-JP" altLang="ja-JP" sz="1400">
              <a:solidFill>
                <a:schemeClr val="dk1"/>
              </a:solidFill>
              <a:effectLst/>
              <a:latin typeface="+mn-lt"/>
              <a:ea typeface="+mn-ea"/>
              <a:cs typeface="+mn-cs"/>
            </a:rPr>
            <a:t>　今後も健全な財政運営に努めていく。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1239448780</v>
      </c>
      <c r="BO4" s="358"/>
      <c r="BP4" s="358"/>
      <c r="BQ4" s="358"/>
      <c r="BR4" s="358"/>
      <c r="BS4" s="358"/>
      <c r="BT4" s="358"/>
      <c r="BU4" s="359"/>
      <c r="BV4" s="357">
        <v>1209468652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0.8</v>
      </c>
      <c r="CU4" s="364"/>
      <c r="CV4" s="364"/>
      <c r="CW4" s="364"/>
      <c r="CX4" s="364"/>
      <c r="CY4" s="364"/>
      <c r="CZ4" s="364"/>
      <c r="DA4" s="365"/>
      <c r="DB4" s="363">
        <v>1.1000000000000001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1229157420</v>
      </c>
      <c r="BO5" s="395"/>
      <c r="BP5" s="395"/>
      <c r="BQ5" s="395"/>
      <c r="BR5" s="395"/>
      <c r="BS5" s="395"/>
      <c r="BT5" s="395"/>
      <c r="BU5" s="396"/>
      <c r="BV5" s="394">
        <v>1200091653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v>
      </c>
      <c r="CU5" s="392"/>
      <c r="CV5" s="392"/>
      <c r="CW5" s="392"/>
      <c r="CX5" s="392"/>
      <c r="CY5" s="392"/>
      <c r="CZ5" s="392"/>
      <c r="DA5" s="393"/>
      <c r="DB5" s="391">
        <v>95.4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10291360</v>
      </c>
      <c r="BO6" s="395"/>
      <c r="BP6" s="395"/>
      <c r="BQ6" s="395"/>
      <c r="BR6" s="395"/>
      <c r="BS6" s="395"/>
      <c r="BT6" s="395"/>
      <c r="BU6" s="396"/>
      <c r="BV6" s="394">
        <v>9376999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100.1</v>
      </c>
      <c r="CU6" s="432"/>
      <c r="CV6" s="432"/>
      <c r="CW6" s="432"/>
      <c r="CX6" s="432"/>
      <c r="CY6" s="432"/>
      <c r="CZ6" s="432"/>
      <c r="DA6" s="433"/>
      <c r="DB6" s="431">
        <v>100</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5681332</v>
      </c>
      <c r="BO7" s="395"/>
      <c r="BP7" s="395"/>
      <c r="BQ7" s="395"/>
      <c r="BR7" s="395"/>
      <c r="BS7" s="395"/>
      <c r="BT7" s="395"/>
      <c r="BU7" s="396"/>
      <c r="BV7" s="394">
        <v>3125735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564838895</v>
      </c>
      <c r="CU7" s="395"/>
      <c r="CV7" s="395"/>
      <c r="CW7" s="395"/>
      <c r="CX7" s="395"/>
      <c r="CY7" s="395"/>
      <c r="CZ7" s="395"/>
      <c r="DA7" s="396"/>
      <c r="DB7" s="394">
        <v>553530274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4610028</v>
      </c>
      <c r="BO8" s="395"/>
      <c r="BP8" s="395"/>
      <c r="BQ8" s="395"/>
      <c r="BR8" s="395"/>
      <c r="BS8" s="395"/>
      <c r="BT8" s="395"/>
      <c r="BU8" s="396"/>
      <c r="BV8" s="394">
        <v>6251264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v>
      </c>
      <c r="CU8" s="435"/>
      <c r="CV8" s="435"/>
      <c r="CW8" s="435"/>
      <c r="CX8" s="435"/>
      <c r="CY8" s="435"/>
      <c r="CZ8" s="435"/>
      <c r="DA8" s="436"/>
      <c r="DB8" s="434">
        <v>0.71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1973395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-1641236</v>
      </c>
      <c r="BO9" s="395"/>
      <c r="BP9" s="395"/>
      <c r="BQ9" s="395"/>
      <c r="BR9" s="395"/>
      <c r="BS9" s="395"/>
      <c r="BT9" s="395"/>
      <c r="BU9" s="396"/>
      <c r="BV9" s="394">
        <v>-1570086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13.7</v>
      </c>
      <c r="CU9" s="392"/>
      <c r="CV9" s="392"/>
      <c r="CW9" s="392"/>
      <c r="CX9" s="392"/>
      <c r="CY9" s="392"/>
      <c r="CZ9" s="392"/>
      <c r="DA9" s="393"/>
      <c r="DB9" s="391">
        <v>13.6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1952356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2210</v>
      </c>
      <c r="BO10" s="395"/>
      <c r="BP10" s="395"/>
      <c r="BQ10" s="395"/>
      <c r="BR10" s="395"/>
      <c r="BS10" s="395"/>
      <c r="BT10" s="395"/>
      <c r="BU10" s="396"/>
      <c r="BV10" s="394">
        <v>587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1955678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5927000</v>
      </c>
      <c r="BO12" s="395"/>
      <c r="BP12" s="395"/>
      <c r="BQ12" s="395"/>
      <c r="BR12" s="395"/>
      <c r="BS12" s="395"/>
      <c r="BT12" s="395"/>
      <c r="BU12" s="396"/>
      <c r="BV12" s="394">
        <v>2500000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129</v>
      </c>
      <c r="N13" s="486"/>
      <c r="O13" s="486"/>
      <c r="P13" s="486"/>
      <c r="Q13" s="487"/>
      <c r="R13" s="478">
        <v>1935013</v>
      </c>
      <c r="S13" s="479"/>
      <c r="T13" s="479"/>
      <c r="U13" s="479"/>
      <c r="V13" s="480"/>
      <c r="W13" s="410" t="s">
        <v>130</v>
      </c>
      <c r="X13" s="411"/>
      <c r="Y13" s="411"/>
      <c r="Z13" s="411"/>
      <c r="AA13" s="411"/>
      <c r="AB13" s="401"/>
      <c r="AC13" s="445">
        <v>3983</v>
      </c>
      <c r="AD13" s="446"/>
      <c r="AE13" s="446"/>
      <c r="AF13" s="446"/>
      <c r="AG13" s="488"/>
      <c r="AH13" s="445">
        <v>3790</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-7566026</v>
      </c>
      <c r="BO13" s="395"/>
      <c r="BP13" s="395"/>
      <c r="BQ13" s="395"/>
      <c r="BR13" s="395"/>
      <c r="BS13" s="395"/>
      <c r="BT13" s="395"/>
      <c r="BU13" s="396"/>
      <c r="BV13" s="394">
        <v>-4069499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3.2</v>
      </c>
      <c r="CU13" s="392"/>
      <c r="CV13" s="392"/>
      <c r="CW13" s="392"/>
      <c r="CX13" s="392"/>
      <c r="CY13" s="392"/>
      <c r="CZ13" s="392"/>
      <c r="DA13" s="393"/>
      <c r="DB13" s="391">
        <v>2.9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1956928</v>
      </c>
      <c r="S14" s="479"/>
      <c r="T14" s="479"/>
      <c r="U14" s="479"/>
      <c r="V14" s="480"/>
      <c r="W14" s="384"/>
      <c r="X14" s="385"/>
      <c r="Y14" s="385"/>
      <c r="Z14" s="385"/>
      <c r="AA14" s="385"/>
      <c r="AB14" s="374"/>
      <c r="AC14" s="481">
        <v>0.5</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22.2</v>
      </c>
      <c r="CU14" s="493"/>
      <c r="CV14" s="493"/>
      <c r="CW14" s="493"/>
      <c r="CX14" s="493"/>
      <c r="CY14" s="493"/>
      <c r="CZ14" s="493"/>
      <c r="DA14" s="494"/>
      <c r="DB14" s="492">
        <v>18.2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129</v>
      </c>
      <c r="N15" s="486"/>
      <c r="O15" s="486"/>
      <c r="P15" s="486"/>
      <c r="Q15" s="487"/>
      <c r="R15" s="478">
        <v>1939061</v>
      </c>
      <c r="S15" s="479"/>
      <c r="T15" s="479"/>
      <c r="U15" s="479"/>
      <c r="V15" s="480"/>
      <c r="W15" s="410" t="s">
        <v>137</v>
      </c>
      <c r="X15" s="411"/>
      <c r="Y15" s="411"/>
      <c r="Z15" s="411"/>
      <c r="AA15" s="411"/>
      <c r="AB15" s="401"/>
      <c r="AC15" s="445">
        <v>115924</v>
      </c>
      <c r="AD15" s="446"/>
      <c r="AE15" s="446"/>
      <c r="AF15" s="446"/>
      <c r="AG15" s="488"/>
      <c r="AH15" s="445">
        <v>118503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324718484</v>
      </c>
      <c r="BO15" s="358"/>
      <c r="BP15" s="358"/>
      <c r="BQ15" s="358"/>
      <c r="BR15" s="358"/>
      <c r="BS15" s="358"/>
      <c r="BT15" s="358"/>
      <c r="BU15" s="359"/>
      <c r="BV15" s="357">
        <v>319729869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14.2</v>
      </c>
      <c r="AD16" s="482"/>
      <c r="AE16" s="482"/>
      <c r="AF16" s="482"/>
      <c r="AG16" s="483"/>
      <c r="AH16" s="481">
        <v>15.4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474109798</v>
      </c>
      <c r="BO16" s="395"/>
      <c r="BP16" s="395"/>
      <c r="BQ16" s="395"/>
      <c r="BR16" s="395"/>
      <c r="BS16" s="395"/>
      <c r="BT16" s="395"/>
      <c r="BU16" s="396"/>
      <c r="BV16" s="394">
        <v>450443774</v>
      </c>
      <c r="BW16" s="395"/>
      <c r="BX16" s="395"/>
      <c r="BY16" s="395"/>
      <c r="BZ16" s="395"/>
      <c r="CA16" s="395"/>
      <c r="CB16" s="395"/>
      <c r="CC16" s="396"/>
      <c r="CD16" s="176"/>
      <c r="CE16" s="508" t="s">
        <v>143</v>
      </c>
      <c r="CF16" s="508"/>
      <c r="CG16" s="508"/>
      <c r="CH16" s="508"/>
      <c r="CI16" s="508"/>
      <c r="CJ16" s="508"/>
      <c r="CK16" s="508"/>
      <c r="CL16" s="508"/>
      <c r="CM16" s="508"/>
      <c r="CN16" s="508"/>
      <c r="CO16" s="508"/>
      <c r="CP16" s="508"/>
      <c r="CQ16" s="508"/>
      <c r="CR16" s="508"/>
      <c r="CS16" s="509"/>
      <c r="CT16" s="391">
        <v>5.4</v>
      </c>
      <c r="CU16" s="392"/>
      <c r="CV16" s="392"/>
      <c r="CW16" s="392"/>
      <c r="CX16" s="392"/>
      <c r="CY16" s="392"/>
      <c r="CZ16" s="392"/>
      <c r="DA16" s="393"/>
      <c r="DB16" s="391" t="s">
        <v>121</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144</v>
      </c>
      <c r="N17" s="506"/>
      <c r="O17" s="506"/>
      <c r="P17" s="506"/>
      <c r="Q17" s="507"/>
      <c r="R17" s="500" t="s">
        <v>145</v>
      </c>
      <c r="S17" s="501"/>
      <c r="T17" s="501"/>
      <c r="U17" s="501"/>
      <c r="V17" s="502"/>
      <c r="W17" s="410" t="s">
        <v>146</v>
      </c>
      <c r="X17" s="411"/>
      <c r="Y17" s="411"/>
      <c r="Z17" s="411"/>
      <c r="AA17" s="411"/>
      <c r="AB17" s="401"/>
      <c r="AC17" s="445">
        <v>697967</v>
      </c>
      <c r="AD17" s="446"/>
      <c r="AE17" s="446"/>
      <c r="AF17" s="446"/>
      <c r="AG17" s="488"/>
      <c r="AH17" s="445">
        <v>645868</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403725728</v>
      </c>
      <c r="BO17" s="395"/>
      <c r="BP17" s="395"/>
      <c r="BQ17" s="395"/>
      <c r="BR17" s="395"/>
      <c r="BS17" s="395"/>
      <c r="BT17" s="395"/>
      <c r="BU17" s="396"/>
      <c r="BV17" s="394">
        <v>397413384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148</v>
      </c>
      <c r="C18" s="437"/>
      <c r="D18" s="437"/>
      <c r="E18" s="517"/>
      <c r="F18" s="517"/>
      <c r="G18" s="517"/>
      <c r="H18" s="517"/>
      <c r="I18" s="517"/>
      <c r="J18" s="517"/>
      <c r="K18" s="517"/>
      <c r="L18" s="518">
        <v>1121.26</v>
      </c>
      <c r="M18" s="518"/>
      <c r="N18" s="518"/>
      <c r="O18" s="518"/>
      <c r="P18" s="518"/>
      <c r="Q18" s="518"/>
      <c r="R18" s="519"/>
      <c r="S18" s="519"/>
      <c r="T18" s="519"/>
      <c r="U18" s="519"/>
      <c r="V18" s="520"/>
      <c r="W18" s="412"/>
      <c r="X18" s="413"/>
      <c r="Y18" s="413"/>
      <c r="Z18" s="413"/>
      <c r="AA18" s="413"/>
      <c r="AB18" s="404"/>
      <c r="AC18" s="521">
        <v>85.3</v>
      </c>
      <c r="AD18" s="522"/>
      <c r="AE18" s="522"/>
      <c r="AF18" s="522"/>
      <c r="AG18" s="523"/>
      <c r="AH18" s="521">
        <v>84.1</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566956955</v>
      </c>
      <c r="BO18" s="395"/>
      <c r="BP18" s="395"/>
      <c r="BQ18" s="395"/>
      <c r="BR18" s="395"/>
      <c r="BS18" s="395"/>
      <c r="BT18" s="395"/>
      <c r="BU18" s="396"/>
      <c r="BV18" s="394">
        <v>532463168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150</v>
      </c>
      <c r="C19" s="437"/>
      <c r="D19" s="437"/>
      <c r="E19" s="517"/>
      <c r="F19" s="517"/>
      <c r="G19" s="517"/>
      <c r="H19" s="517"/>
      <c r="I19" s="517"/>
      <c r="J19" s="517"/>
      <c r="K19" s="517"/>
      <c r="L19" s="525">
        <v>1760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675377236</v>
      </c>
      <c r="BO19" s="395"/>
      <c r="BP19" s="395"/>
      <c r="BQ19" s="395"/>
      <c r="BR19" s="395"/>
      <c r="BS19" s="395"/>
      <c r="BT19" s="395"/>
      <c r="BU19" s="396"/>
      <c r="BV19" s="394">
        <v>668851128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152</v>
      </c>
      <c r="C20" s="437"/>
      <c r="D20" s="437"/>
      <c r="E20" s="517"/>
      <c r="F20" s="517"/>
      <c r="G20" s="517"/>
      <c r="H20" s="517"/>
      <c r="I20" s="517"/>
      <c r="J20" s="517"/>
      <c r="K20" s="517"/>
      <c r="L20" s="525">
        <v>969161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1113125482</v>
      </c>
      <c r="BO22" s="358"/>
      <c r="BP22" s="358"/>
      <c r="BQ22" s="358"/>
      <c r="BR22" s="358"/>
      <c r="BS22" s="358"/>
      <c r="BT22" s="358"/>
      <c r="BU22" s="359"/>
      <c r="BV22" s="357">
        <v>1103281024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14172495</v>
      </c>
      <c r="BO23" s="395"/>
      <c r="BP23" s="395"/>
      <c r="BQ23" s="395"/>
      <c r="BR23" s="395"/>
      <c r="BS23" s="395"/>
      <c r="BT23" s="395"/>
      <c r="BU23" s="396"/>
      <c r="BV23" s="394">
        <v>14813554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12800</v>
      </c>
      <c r="R24" s="446"/>
      <c r="S24" s="446"/>
      <c r="T24" s="446"/>
      <c r="U24" s="446"/>
      <c r="V24" s="488"/>
      <c r="W24" s="540"/>
      <c r="X24" s="541"/>
      <c r="Y24" s="542"/>
      <c r="Z24" s="444" t="s">
        <v>163</v>
      </c>
      <c r="AA24" s="424"/>
      <c r="AB24" s="424"/>
      <c r="AC24" s="424"/>
      <c r="AD24" s="424"/>
      <c r="AE24" s="424"/>
      <c r="AF24" s="424"/>
      <c r="AG24" s="425"/>
      <c r="AH24" s="445">
        <v>10645</v>
      </c>
      <c r="AI24" s="446"/>
      <c r="AJ24" s="446"/>
      <c r="AK24" s="446"/>
      <c r="AL24" s="488"/>
      <c r="AM24" s="445">
        <v>32190480</v>
      </c>
      <c r="AN24" s="446"/>
      <c r="AO24" s="446"/>
      <c r="AP24" s="446"/>
      <c r="AQ24" s="446"/>
      <c r="AR24" s="488"/>
      <c r="AS24" s="445">
        <v>3024</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616636549</v>
      </c>
      <c r="BO24" s="395"/>
      <c r="BP24" s="395"/>
      <c r="BQ24" s="395"/>
      <c r="BR24" s="395"/>
      <c r="BS24" s="395"/>
      <c r="BT24" s="395"/>
      <c r="BU24" s="396"/>
      <c r="BV24" s="394">
        <v>575021441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3</v>
      </c>
      <c r="M25" s="446"/>
      <c r="N25" s="446"/>
      <c r="O25" s="446"/>
      <c r="P25" s="488"/>
      <c r="Q25" s="445">
        <v>10300</v>
      </c>
      <c r="R25" s="446"/>
      <c r="S25" s="446"/>
      <c r="T25" s="446"/>
      <c r="U25" s="446"/>
      <c r="V25" s="488"/>
      <c r="W25" s="540"/>
      <c r="X25" s="541"/>
      <c r="Y25" s="542"/>
      <c r="Z25" s="444" t="s">
        <v>166</v>
      </c>
      <c r="AA25" s="424"/>
      <c r="AB25" s="424"/>
      <c r="AC25" s="424"/>
      <c r="AD25" s="424"/>
      <c r="AE25" s="424"/>
      <c r="AF25" s="424"/>
      <c r="AG25" s="425"/>
      <c r="AH25" s="445">
        <v>1805</v>
      </c>
      <c r="AI25" s="446"/>
      <c r="AJ25" s="446"/>
      <c r="AK25" s="446"/>
      <c r="AL25" s="488"/>
      <c r="AM25" s="445">
        <v>5346410</v>
      </c>
      <c r="AN25" s="446"/>
      <c r="AO25" s="446"/>
      <c r="AP25" s="446"/>
      <c r="AQ25" s="446"/>
      <c r="AR25" s="488"/>
      <c r="AS25" s="445">
        <v>2962</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330620521</v>
      </c>
      <c r="BO25" s="358"/>
      <c r="BP25" s="358"/>
      <c r="BQ25" s="358"/>
      <c r="BR25" s="358"/>
      <c r="BS25" s="358"/>
      <c r="BT25" s="358"/>
      <c r="BU25" s="359"/>
      <c r="BV25" s="357">
        <v>302814204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8300</v>
      </c>
      <c r="R26" s="446"/>
      <c r="S26" s="446"/>
      <c r="T26" s="446"/>
      <c r="U26" s="446"/>
      <c r="V26" s="488"/>
      <c r="W26" s="540"/>
      <c r="X26" s="541"/>
      <c r="Y26" s="542"/>
      <c r="Z26" s="444" t="s">
        <v>169</v>
      </c>
      <c r="AA26" s="546"/>
      <c r="AB26" s="546"/>
      <c r="AC26" s="546"/>
      <c r="AD26" s="546"/>
      <c r="AE26" s="546"/>
      <c r="AF26" s="546"/>
      <c r="AG26" s="547"/>
      <c r="AH26" s="445">
        <v>991</v>
      </c>
      <c r="AI26" s="446"/>
      <c r="AJ26" s="446"/>
      <c r="AK26" s="446"/>
      <c r="AL26" s="488"/>
      <c r="AM26" s="445">
        <v>2980928</v>
      </c>
      <c r="AN26" s="446"/>
      <c r="AO26" s="446"/>
      <c r="AP26" s="446"/>
      <c r="AQ26" s="446"/>
      <c r="AR26" s="488"/>
      <c r="AS26" s="445">
        <v>3008</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v>4293932</v>
      </c>
      <c r="BO26" s="395"/>
      <c r="BP26" s="395"/>
      <c r="BQ26" s="395"/>
      <c r="BR26" s="395"/>
      <c r="BS26" s="395"/>
      <c r="BT26" s="395"/>
      <c r="BU26" s="396"/>
      <c r="BV26" s="394">
        <v>4740568</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10400</v>
      </c>
      <c r="R27" s="446"/>
      <c r="S27" s="446"/>
      <c r="T27" s="446"/>
      <c r="U27" s="446"/>
      <c r="V27" s="488"/>
      <c r="W27" s="540"/>
      <c r="X27" s="541"/>
      <c r="Y27" s="542"/>
      <c r="Z27" s="444" t="s">
        <v>172</v>
      </c>
      <c r="AA27" s="424"/>
      <c r="AB27" s="424"/>
      <c r="AC27" s="424"/>
      <c r="AD27" s="424"/>
      <c r="AE27" s="424"/>
      <c r="AF27" s="424"/>
      <c r="AG27" s="425"/>
      <c r="AH27" s="445">
        <v>9002</v>
      </c>
      <c r="AI27" s="446"/>
      <c r="AJ27" s="446"/>
      <c r="AK27" s="446"/>
      <c r="AL27" s="488"/>
      <c r="AM27" s="445">
        <v>31652729</v>
      </c>
      <c r="AN27" s="446"/>
      <c r="AO27" s="446"/>
      <c r="AP27" s="446"/>
      <c r="AQ27" s="446"/>
      <c r="AR27" s="488"/>
      <c r="AS27" s="445">
        <v>3516</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52154251</v>
      </c>
      <c r="BO27" s="514"/>
      <c r="BP27" s="514"/>
      <c r="BQ27" s="514"/>
      <c r="BR27" s="514"/>
      <c r="BS27" s="514"/>
      <c r="BT27" s="514"/>
      <c r="BU27" s="515"/>
      <c r="BV27" s="513">
        <v>52025904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9500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26068373</v>
      </c>
      <c r="BO28" s="358"/>
      <c r="BP28" s="358"/>
      <c r="BQ28" s="358"/>
      <c r="BR28" s="358"/>
      <c r="BS28" s="358"/>
      <c r="BT28" s="358"/>
      <c r="BU28" s="359"/>
      <c r="BV28" s="357">
        <v>28893163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66</v>
      </c>
      <c r="M29" s="446"/>
      <c r="N29" s="446"/>
      <c r="O29" s="446"/>
      <c r="P29" s="488"/>
      <c r="Q29" s="445">
        <v>8600</v>
      </c>
      <c r="R29" s="446"/>
      <c r="S29" s="446"/>
      <c r="T29" s="446"/>
      <c r="U29" s="446"/>
      <c r="V29" s="488"/>
      <c r="W29" s="543"/>
      <c r="X29" s="544"/>
      <c r="Y29" s="545"/>
      <c r="Z29" s="444" t="s">
        <v>178</v>
      </c>
      <c r="AA29" s="424"/>
      <c r="AB29" s="424"/>
      <c r="AC29" s="424"/>
      <c r="AD29" s="424"/>
      <c r="AE29" s="424"/>
      <c r="AF29" s="424"/>
      <c r="AG29" s="425"/>
      <c r="AH29" s="445">
        <v>19647</v>
      </c>
      <c r="AI29" s="446"/>
      <c r="AJ29" s="446"/>
      <c r="AK29" s="446"/>
      <c r="AL29" s="488"/>
      <c r="AM29" s="445">
        <v>63843209</v>
      </c>
      <c r="AN29" s="446"/>
      <c r="AO29" s="446"/>
      <c r="AP29" s="446"/>
      <c r="AQ29" s="446"/>
      <c r="AR29" s="488"/>
      <c r="AS29" s="445">
        <v>3250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52599</v>
      </c>
      <c r="BO29" s="395"/>
      <c r="BP29" s="395"/>
      <c r="BQ29" s="395"/>
      <c r="BR29" s="395"/>
      <c r="BS29" s="395"/>
      <c r="BT29" s="395"/>
      <c r="BU29" s="396"/>
      <c r="BV29" s="394">
        <v>198636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78151502</v>
      </c>
      <c r="BO30" s="514"/>
      <c r="BP30" s="514"/>
      <c r="BQ30" s="514"/>
      <c r="BR30" s="514"/>
      <c r="BS30" s="514"/>
      <c r="BT30" s="514"/>
      <c r="BU30" s="515"/>
      <c r="BV30" s="513">
        <v>82511320</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駐車場会計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16</v>
      </c>
      <c r="BX34" s="584"/>
      <c r="BY34" s="585" t="str">
        <f>IF('各会計、関係団体の財政状況及び健全化判断比率'!B68="","",'各会計、関係団体の財政状況及び健全化判断比率'!B68)</f>
        <v>北海道市町村備荒資金組合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(公財)札幌市中小企業共済センター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土地区画整理会計</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国民健康保険会計</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IF('各会計、関係団体の財政状況及び健全化判断比率'!B33="","",'各会計、関係団体の財政状況及び健全化判断比率'!B33)</f>
        <v>中央卸売市場事業会計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17</v>
      </c>
      <c r="BX35" s="584"/>
      <c r="BY35" s="585" t="str">
        <f>IF('各会計、関係団体の財政状況及び健全化判断比率'!B69="","",'各会計、関係団体の財政状況及び健全化判断比率'!B69)</f>
        <v>北海道後期高齢者医療広域連合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(一財)札幌市住宅管理公社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母子父子寡婦福祉資金貸付会計</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IF('各会計、関係団体の財政状況及び健全化判断比率'!B34="","",'各会計、関係団体の財政状況及び健全化判断比率'!B34)</f>
        <v>軌道整備事業会計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18</v>
      </c>
      <c r="BX36" s="584"/>
      <c r="BY36" s="585" t="str">
        <f>IF('各会計、関係団体の財政状況及び健全化判断比率'!B70="","",'各会計、関係団体の財政状況及び健全化判断比率'!B70)</f>
        <v>石狩西部広域水道企業団</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(一財)さっぽろ水道サービス協会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基金会計</v>
      </c>
      <c r="F37" s="585"/>
      <c r="G37" s="585"/>
      <c r="H37" s="585"/>
      <c r="I37" s="585"/>
      <c r="J37" s="585"/>
      <c r="K37" s="585"/>
      <c r="L37" s="585"/>
      <c r="M37" s="585"/>
      <c r="N37" s="585"/>
      <c r="O37" s="585"/>
      <c r="P37" s="585"/>
      <c r="Q37" s="585"/>
      <c r="R37" s="585"/>
      <c r="S37" s="585"/>
      <c r="T37" s="163"/>
      <c r="U37" s="584">
        <f t="shared" si="4"/>
        <v>9</v>
      </c>
      <c r="V37" s="584"/>
      <c r="W37" s="585" t="str">
        <f>IF('各会計、関係団体の財政状況及び健全化判断比率'!B31="","",'各会計、関係団体の財政状況及び健全化判断比率'!B31)</f>
        <v>介護保険会計</v>
      </c>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IF('各会計、関係団体の財政状況及び健全化判断比率'!B35="","",'各会計、関係団体の財政状況及び健全化判断比率'!B35)</f>
        <v>高速電車事業会計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(公財)さっぽろ青少年女性活動協会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f t="shared" ref="C38:C43" si="5">IF(E38="","",C37+1)</f>
        <v>5</v>
      </c>
      <c r="D38" s="584"/>
      <c r="E38" s="585" t="str">
        <f>IF('各会計、関係団体の財政状況及び健全化判断比率'!B11="","",'各会計、関係団体の財政状況及び健全化判断比率'!B11)</f>
        <v>公債会計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14</v>
      </c>
      <c r="AN38" s="584"/>
      <c r="AO38" s="585" t="str">
        <f>IF('各会計、関係団体の財政状況及び健全化判断比率'!B36="","",'各会計、関係団体の財政状況及び健全化判断比率'!B36)</f>
        <v>水道事業会計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(一財)札幌産業流通振興協会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15</v>
      </c>
      <c r="AN39" s="584"/>
      <c r="AO39" s="585" t="str">
        <f>IF('各会計、関係団体の財政状況及び健全化判断比率'!B37="","",'各会計、関係団体の財政状況及び健全化判断比率'!B37)</f>
        <v>下水道事業会計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(一財)札幌市下水道資源公社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(一財)札幌市スポーツ協会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(公財)札幌市公園緑化協会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27</v>
      </c>
      <c r="CP42" s="584"/>
      <c r="CQ42" s="585" t="str">
        <f>IF('各会計、関係団体の財政状況及び健全化判断比率'!BS15="","",'各会計、関係団体の財政状況及び健全化判断比率'!BS15)</f>
        <v>(一財)札幌勤労者職業福祉センター</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28</v>
      </c>
      <c r="CP43" s="584"/>
      <c r="CQ43" s="585" t="str">
        <f>IF('各会計、関係団体の財政状況及び健全化判断比率'!BS16="","",'各会計、関係団体の財政状況及び健全化判断比率'!BS16)</f>
        <v>(公財)札幌市芸術文化財団</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496boK7ZOmrfZYJZXyebUUQm8aW7tCX4FTdZGQ0T70ZviLl/cbEvSWTG1+2J0nEs+n3Rgq8PRYjMuiEo5If+g==" saltValue="p+cPQusluDSMq20vm3Ox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6" t="s">
        <v>542</v>
      </c>
      <c r="D34" s="1136"/>
      <c r="E34" s="1137"/>
      <c r="F34" s="32">
        <v>0.65</v>
      </c>
      <c r="G34" s="33">
        <v>0.93</v>
      </c>
      <c r="H34" s="33">
        <v>0.44</v>
      </c>
      <c r="I34" s="33">
        <v>0.13</v>
      </c>
      <c r="J34" s="34" t="s">
        <v>543</v>
      </c>
      <c r="K34" s="22"/>
      <c r="L34" s="22"/>
      <c r="M34" s="22"/>
      <c r="N34" s="22"/>
      <c r="O34" s="22"/>
      <c r="P34" s="22"/>
    </row>
    <row r="35" spans="1:16" ht="39" customHeight="1" x14ac:dyDescent="0.2">
      <c r="A35" s="22"/>
      <c r="B35" s="35"/>
      <c r="C35" s="1132" t="s">
        <v>544</v>
      </c>
      <c r="D35" s="1132"/>
      <c r="E35" s="1133"/>
      <c r="F35" s="36">
        <v>3.2</v>
      </c>
      <c r="G35" s="37">
        <v>3.05</v>
      </c>
      <c r="H35" s="37">
        <v>3.03</v>
      </c>
      <c r="I35" s="37">
        <v>2.44</v>
      </c>
      <c r="J35" s="38">
        <v>2.1</v>
      </c>
      <c r="K35" s="22"/>
      <c r="L35" s="22"/>
      <c r="M35" s="22"/>
      <c r="N35" s="22"/>
      <c r="O35" s="22"/>
      <c r="P35" s="22"/>
    </row>
    <row r="36" spans="1:16" ht="39" customHeight="1" x14ac:dyDescent="0.2">
      <c r="A36" s="22"/>
      <c r="B36" s="35"/>
      <c r="C36" s="1132" t="s">
        <v>545</v>
      </c>
      <c r="D36" s="1132"/>
      <c r="E36" s="1133"/>
      <c r="F36" s="36">
        <v>1.3</v>
      </c>
      <c r="G36" s="37">
        <v>1.28</v>
      </c>
      <c r="H36" s="37">
        <v>1.19</v>
      </c>
      <c r="I36" s="37">
        <v>1.1100000000000001</v>
      </c>
      <c r="J36" s="38">
        <v>0.97</v>
      </c>
      <c r="K36" s="22"/>
      <c r="L36" s="22"/>
      <c r="M36" s="22"/>
      <c r="N36" s="22"/>
      <c r="O36" s="22"/>
      <c r="P36" s="22"/>
    </row>
    <row r="37" spans="1:16" ht="39" customHeight="1" x14ac:dyDescent="0.2">
      <c r="A37" s="22"/>
      <c r="B37" s="35"/>
      <c r="C37" s="1132" t="s">
        <v>546</v>
      </c>
      <c r="D37" s="1132"/>
      <c r="E37" s="1133"/>
      <c r="F37" s="36">
        <v>2.2400000000000002</v>
      </c>
      <c r="G37" s="37">
        <v>1.75</v>
      </c>
      <c r="H37" s="37">
        <v>1.25</v>
      </c>
      <c r="I37" s="37">
        <v>1.1000000000000001</v>
      </c>
      <c r="J37" s="38">
        <v>0.74</v>
      </c>
      <c r="K37" s="22"/>
      <c r="L37" s="22"/>
      <c r="M37" s="22"/>
      <c r="N37" s="22"/>
      <c r="O37" s="22"/>
      <c r="P37" s="22"/>
    </row>
    <row r="38" spans="1:16" ht="39" customHeight="1" x14ac:dyDescent="0.2">
      <c r="A38" s="22"/>
      <c r="B38" s="35"/>
      <c r="C38" s="1132" t="s">
        <v>547</v>
      </c>
      <c r="D38" s="1132"/>
      <c r="E38" s="1133"/>
      <c r="F38" s="36">
        <v>0.17</v>
      </c>
      <c r="G38" s="37">
        <v>0.17</v>
      </c>
      <c r="H38" s="37">
        <v>0.23</v>
      </c>
      <c r="I38" s="37">
        <v>0.26</v>
      </c>
      <c r="J38" s="38">
        <v>0.28000000000000003</v>
      </c>
      <c r="K38" s="22"/>
      <c r="L38" s="22"/>
      <c r="M38" s="22"/>
      <c r="N38" s="22"/>
      <c r="O38" s="22"/>
      <c r="P38" s="22"/>
    </row>
    <row r="39" spans="1:16" ht="39" customHeight="1" x14ac:dyDescent="0.2">
      <c r="A39" s="22"/>
      <c r="B39" s="35"/>
      <c r="C39" s="1132" t="s">
        <v>548</v>
      </c>
      <c r="D39" s="1132"/>
      <c r="E39" s="1133"/>
      <c r="F39" s="36">
        <v>0.21</v>
      </c>
      <c r="G39" s="37">
        <v>0.21</v>
      </c>
      <c r="H39" s="37">
        <v>0.23</v>
      </c>
      <c r="I39" s="37">
        <v>0.23</v>
      </c>
      <c r="J39" s="38">
        <v>0.26</v>
      </c>
      <c r="K39" s="22"/>
      <c r="L39" s="22"/>
      <c r="M39" s="22"/>
      <c r="N39" s="22"/>
      <c r="O39" s="22"/>
      <c r="P39" s="22"/>
    </row>
    <row r="40" spans="1:16" ht="39" customHeight="1" x14ac:dyDescent="0.2">
      <c r="A40" s="22"/>
      <c r="B40" s="35"/>
      <c r="C40" s="1132" t="s">
        <v>549</v>
      </c>
      <c r="D40" s="1132"/>
      <c r="E40" s="1133"/>
      <c r="F40" s="36">
        <v>0.54</v>
      </c>
      <c r="G40" s="37">
        <v>0.33</v>
      </c>
      <c r="H40" s="37">
        <v>0.02</v>
      </c>
      <c r="I40" s="37">
        <v>0.09</v>
      </c>
      <c r="J40" s="38">
        <v>0.11</v>
      </c>
      <c r="K40" s="22"/>
      <c r="L40" s="22"/>
      <c r="M40" s="22"/>
      <c r="N40" s="22"/>
      <c r="O40" s="22"/>
      <c r="P40" s="22"/>
    </row>
    <row r="41" spans="1:16" ht="39" customHeight="1" x14ac:dyDescent="0.2">
      <c r="A41" s="22"/>
      <c r="B41" s="35"/>
      <c r="C41" s="1132" t="s">
        <v>550</v>
      </c>
      <c r="D41" s="1132"/>
      <c r="E41" s="1133"/>
      <c r="F41" s="36">
        <v>0.04</v>
      </c>
      <c r="G41" s="37">
        <v>0.1</v>
      </c>
      <c r="H41" s="37">
        <v>0.1</v>
      </c>
      <c r="I41" s="37">
        <v>0.11</v>
      </c>
      <c r="J41" s="38">
        <v>0.08</v>
      </c>
      <c r="K41" s="22"/>
      <c r="L41" s="22"/>
      <c r="M41" s="22"/>
      <c r="N41" s="22"/>
      <c r="O41" s="22"/>
      <c r="P41" s="22"/>
    </row>
    <row r="42" spans="1:16" ht="39" customHeight="1" x14ac:dyDescent="0.2">
      <c r="A42" s="22"/>
      <c r="B42" s="39"/>
      <c r="C42" s="1132" t="s">
        <v>551</v>
      </c>
      <c r="D42" s="1132"/>
      <c r="E42" s="1133"/>
      <c r="F42" s="36" t="s">
        <v>509</v>
      </c>
      <c r="G42" s="37" t="s">
        <v>509</v>
      </c>
      <c r="H42" s="37" t="s">
        <v>509</v>
      </c>
      <c r="I42" s="37" t="s">
        <v>509</v>
      </c>
      <c r="J42" s="38" t="s">
        <v>509</v>
      </c>
      <c r="K42" s="22"/>
      <c r="L42" s="22"/>
      <c r="M42" s="22"/>
      <c r="N42" s="22"/>
      <c r="O42" s="22"/>
      <c r="P42" s="22"/>
    </row>
    <row r="43" spans="1:16" ht="39" customHeight="1" thickBot="1" x14ac:dyDescent="0.25">
      <c r="A43" s="22"/>
      <c r="B43" s="40"/>
      <c r="C43" s="1134" t="s">
        <v>552</v>
      </c>
      <c r="D43" s="1134"/>
      <c r="E43" s="1135"/>
      <c r="F43" s="41">
        <v>0.85</v>
      </c>
      <c r="G43" s="42">
        <v>0.56000000000000005</v>
      </c>
      <c r="H43" s="42">
        <v>0.68</v>
      </c>
      <c r="I43" s="42">
        <v>0.04</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o+2U9DeEZJAAiE+Er0dfHl+XMGm6Ws6zybJMH2jrNYP6Rx4uE/BJQTIw7esh+V/55pgfZGACL3/FnSRhAUTfg==" saltValue="T//fALovH/3GpJdSbf5/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30550</v>
      </c>
      <c r="L45" s="58">
        <v>28149</v>
      </c>
      <c r="M45" s="58">
        <v>26628</v>
      </c>
      <c r="N45" s="58">
        <v>26966</v>
      </c>
      <c r="O45" s="59">
        <v>27226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509</v>
      </c>
      <c r="L46" s="62" t="s">
        <v>509</v>
      </c>
      <c r="M46" s="62" t="s">
        <v>509</v>
      </c>
      <c r="N46" s="62" t="s">
        <v>509</v>
      </c>
      <c r="O46" s="63" t="s">
        <v>509</v>
      </c>
      <c r="P46" s="46"/>
      <c r="Q46" s="46"/>
      <c r="R46" s="46"/>
      <c r="S46" s="46"/>
      <c r="T46" s="46"/>
      <c r="U46" s="46"/>
    </row>
    <row r="47" spans="1:21" ht="30.75" customHeight="1" x14ac:dyDescent="0.2">
      <c r="A47" s="46"/>
      <c r="B47" s="1140"/>
      <c r="C47" s="1141"/>
      <c r="D47" s="60"/>
      <c r="E47" s="1146" t="s">
        <v>12</v>
      </c>
      <c r="F47" s="1146"/>
      <c r="G47" s="1146"/>
      <c r="H47" s="1146"/>
      <c r="I47" s="1146"/>
      <c r="J47" s="1147"/>
      <c r="K47" s="61">
        <v>45368</v>
      </c>
      <c r="L47" s="62">
        <v>46560</v>
      </c>
      <c r="M47" s="62">
        <v>48753</v>
      </c>
      <c r="N47" s="62">
        <v>50064</v>
      </c>
      <c r="O47" s="63">
        <v>51165</v>
      </c>
      <c r="P47" s="46"/>
      <c r="Q47" s="46"/>
      <c r="R47" s="46"/>
      <c r="S47" s="46"/>
      <c r="T47" s="46"/>
      <c r="U47" s="46"/>
    </row>
    <row r="48" spans="1:21" ht="30.75" customHeight="1" x14ac:dyDescent="0.2">
      <c r="A48" s="46"/>
      <c r="B48" s="1140"/>
      <c r="C48" s="1141"/>
      <c r="D48" s="60"/>
      <c r="E48" s="1146" t="s">
        <v>13</v>
      </c>
      <c r="F48" s="1146"/>
      <c r="G48" s="1146"/>
      <c r="H48" s="1146"/>
      <c r="I48" s="1146"/>
      <c r="J48" s="1147"/>
      <c r="K48" s="61">
        <v>16081</v>
      </c>
      <c r="L48" s="62">
        <v>16033</v>
      </c>
      <c r="M48" s="62">
        <v>15103</v>
      </c>
      <c r="N48" s="62">
        <v>16072</v>
      </c>
      <c r="O48" s="63">
        <v>13984</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509</v>
      </c>
      <c r="L49" s="62" t="s">
        <v>509</v>
      </c>
      <c r="M49" s="62" t="s">
        <v>509</v>
      </c>
      <c r="N49" s="62" t="s">
        <v>509</v>
      </c>
      <c r="O49" s="63" t="s">
        <v>509</v>
      </c>
      <c r="P49" s="46"/>
      <c r="Q49" s="46"/>
      <c r="R49" s="46"/>
      <c r="S49" s="46"/>
      <c r="T49" s="46"/>
      <c r="U49" s="46"/>
    </row>
    <row r="50" spans="1:21" ht="30.75" customHeight="1" x14ac:dyDescent="0.2">
      <c r="A50" s="46"/>
      <c r="B50" s="1140"/>
      <c r="C50" s="1141"/>
      <c r="D50" s="60"/>
      <c r="E50" s="1146" t="s">
        <v>15</v>
      </c>
      <c r="F50" s="1146"/>
      <c r="G50" s="1146"/>
      <c r="H50" s="1146"/>
      <c r="I50" s="1146"/>
      <c r="J50" s="1147"/>
      <c r="K50" s="61">
        <v>278</v>
      </c>
      <c r="L50" s="62">
        <v>292</v>
      </c>
      <c r="M50" s="62">
        <v>284</v>
      </c>
      <c r="N50" s="62">
        <v>289</v>
      </c>
      <c r="O50" s="63">
        <v>158</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v>0</v>
      </c>
      <c r="M51" s="62">
        <v>0</v>
      </c>
      <c r="N51" s="62" t="s">
        <v>509</v>
      </c>
      <c r="O51" s="63" t="s">
        <v>509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77306</v>
      </c>
      <c r="L52" s="62">
        <v>77192</v>
      </c>
      <c r="M52" s="62">
        <v>76142</v>
      </c>
      <c r="N52" s="62">
        <v>78201</v>
      </c>
      <c r="O52" s="63">
        <v>74063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14972</v>
      </c>
      <c r="L53" s="67">
        <v>13842</v>
      </c>
      <c r="M53" s="67">
        <v>14626</v>
      </c>
      <c r="N53" s="67">
        <v>15190</v>
      </c>
      <c r="O53" s="68">
        <v>18470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Y27z41tdgcdArLfiy5tyJPs325uQBBEYCr06+Rn1pFQyjJXl4E7ti8p4HO52RA8GqlJ2u4uqxqCRqzaPDz+DQ==" saltValue="4yVOUs8s5yPqEyZS6lHU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69" t="s">
        <v>30</v>
      </c>
      <c r="C41" s="1170"/>
      <c r="D41" s="103"/>
      <c r="E41" s="1175" t="s">
        <v>31</v>
      </c>
      <c r="F41" s="1175"/>
      <c r="G41" s="1175"/>
      <c r="H41" s="1176"/>
      <c r="I41" s="330">
        <v>1365904</v>
      </c>
      <c r="J41" s="331">
        <v>1410792</v>
      </c>
      <c r="K41" s="331">
        <v>1427355</v>
      </c>
      <c r="L41" s="331">
        <v>1447889</v>
      </c>
      <c r="M41" s="332">
        <v>1480238</v>
      </c>
    </row>
    <row r="42" spans="2:13" ht="27.75" customHeight="1" x14ac:dyDescent="0.2">
      <c r="B42" s="1171"/>
      <c r="C42" s="1172"/>
      <c r="D42" s="104"/>
      <c r="E42" s="1177" t="s">
        <v>32</v>
      </c>
      <c r="F42" s="1177"/>
      <c r="G42" s="1177"/>
      <c r="H42" s="1178"/>
      <c r="I42" s="333">
        <v>728</v>
      </c>
      <c r="J42" s="334">
        <v>520</v>
      </c>
      <c r="K42" s="334">
        <v>312</v>
      </c>
      <c r="L42" s="334">
        <v>104</v>
      </c>
      <c r="M42" s="335">
        <v>52</v>
      </c>
    </row>
    <row r="43" spans="2:13" ht="27.75" customHeight="1" x14ac:dyDescent="0.2">
      <c r="B43" s="1171"/>
      <c r="C43" s="1172"/>
      <c r="D43" s="104"/>
      <c r="E43" s="1177" t="s">
        <v>33</v>
      </c>
      <c r="F43" s="1177"/>
      <c r="G43" s="1177"/>
      <c r="H43" s="1178"/>
      <c r="I43" s="333">
        <v>180068</v>
      </c>
      <c r="J43" s="334">
        <v>172354</v>
      </c>
      <c r="K43" s="334">
        <v>167164</v>
      </c>
      <c r="L43" s="334">
        <v>168033</v>
      </c>
      <c r="M43" s="335">
        <v>170947</v>
      </c>
    </row>
    <row r="44" spans="2:13" ht="27.75" customHeight="1" x14ac:dyDescent="0.2">
      <c r="B44" s="1171"/>
      <c r="C44" s="1172"/>
      <c r="D44" s="104"/>
      <c r="E44" s="1177" t="s">
        <v>34</v>
      </c>
      <c r="F44" s="1177"/>
      <c r="G44" s="1177"/>
      <c r="H44" s="1178"/>
      <c r="I44" s="333" t="s">
        <v>509</v>
      </c>
      <c r="J44" s="334" t="s">
        <v>509</v>
      </c>
      <c r="K44" s="334" t="s">
        <v>509</v>
      </c>
      <c r="L44" s="334" t="s">
        <v>509</v>
      </c>
      <c r="M44" s="335" t="s">
        <v>509</v>
      </c>
    </row>
    <row r="45" spans="2:13" ht="27.75" customHeight="1" x14ac:dyDescent="0.2">
      <c r="B45" s="1171"/>
      <c r="C45" s="1172"/>
      <c r="D45" s="104"/>
      <c r="E45" s="1177" t="s">
        <v>35</v>
      </c>
      <c r="F45" s="1177"/>
      <c r="G45" s="1177"/>
      <c r="H45" s="1178"/>
      <c r="I45" s="333">
        <v>118499</v>
      </c>
      <c r="J45" s="334">
        <v>116418</v>
      </c>
      <c r="K45" s="334">
        <v>113987</v>
      </c>
      <c r="L45" s="334">
        <v>118826</v>
      </c>
      <c r="M45" s="335">
        <v>120413</v>
      </c>
    </row>
    <row r="46" spans="2:13" ht="27.75" customHeight="1" x14ac:dyDescent="0.2">
      <c r="B46" s="1171"/>
      <c r="C46" s="1172"/>
      <c r="D46" s="105"/>
      <c r="E46" s="1177" t="s">
        <v>36</v>
      </c>
      <c r="F46" s="1177"/>
      <c r="G46" s="1177"/>
      <c r="H46" s="1178"/>
      <c r="I46" s="333">
        <v>1611</v>
      </c>
      <c r="J46" s="334">
        <v>951</v>
      </c>
      <c r="K46" s="334">
        <v>1355</v>
      </c>
      <c r="L46" s="334">
        <v>1579</v>
      </c>
      <c r="M46" s="335">
        <v>1515</v>
      </c>
    </row>
    <row r="47" spans="2:13" ht="27.75" customHeight="1" x14ac:dyDescent="0.2">
      <c r="B47" s="1171"/>
      <c r="C47" s="1172"/>
      <c r="D47" s="106"/>
      <c r="E47" s="1179" t="s">
        <v>37</v>
      </c>
      <c r="F47" s="1180"/>
      <c r="G47" s="1180"/>
      <c r="H47" s="1181"/>
      <c r="I47" s="333" t="s">
        <v>509</v>
      </c>
      <c r="J47" s="334" t="s">
        <v>509</v>
      </c>
      <c r="K47" s="334" t="s">
        <v>509</v>
      </c>
      <c r="L47" s="334" t="s">
        <v>509</v>
      </c>
      <c r="M47" s="335" t="s">
        <v>509</v>
      </c>
    </row>
    <row r="48" spans="2:13" ht="27.75" customHeight="1" x14ac:dyDescent="0.2">
      <c r="B48" s="1171"/>
      <c r="C48" s="1172"/>
      <c r="D48" s="104"/>
      <c r="E48" s="1177" t="s">
        <v>38</v>
      </c>
      <c r="F48" s="1177"/>
      <c r="G48" s="1177"/>
      <c r="H48" s="1178"/>
      <c r="I48" s="333" t="s">
        <v>509</v>
      </c>
      <c r="J48" s="334" t="s">
        <v>509</v>
      </c>
      <c r="K48" s="334" t="s">
        <v>509</v>
      </c>
      <c r="L48" s="334" t="s">
        <v>509</v>
      </c>
      <c r="M48" s="335" t="s">
        <v>509</v>
      </c>
    </row>
    <row r="49" spans="2:13" ht="27.75" customHeight="1" x14ac:dyDescent="0.2">
      <c r="B49" s="1173"/>
      <c r="C49" s="1174"/>
      <c r="D49" s="104"/>
      <c r="E49" s="1177" t="s">
        <v>39</v>
      </c>
      <c r="F49" s="1177"/>
      <c r="G49" s="1177"/>
      <c r="H49" s="1178"/>
      <c r="I49" s="333" t="s">
        <v>509</v>
      </c>
      <c r="J49" s="334" t="s">
        <v>509</v>
      </c>
      <c r="K49" s="334" t="s">
        <v>509</v>
      </c>
      <c r="L49" s="334" t="s">
        <v>509</v>
      </c>
      <c r="M49" s="335" t="s">
        <v>509</v>
      </c>
    </row>
    <row r="50" spans="2:13" ht="27.75" customHeight="1" x14ac:dyDescent="0.2">
      <c r="B50" s="1182" t="s">
        <v>40</v>
      </c>
      <c r="C50" s="1183"/>
      <c r="D50" s="107"/>
      <c r="E50" s="1177" t="s">
        <v>41</v>
      </c>
      <c r="F50" s="1177"/>
      <c r="G50" s="1177"/>
      <c r="H50" s="1178"/>
      <c r="I50" s="333">
        <v>366879</v>
      </c>
      <c r="J50" s="334">
        <v>431885</v>
      </c>
      <c r="K50" s="334">
        <v>471675</v>
      </c>
      <c r="L50" s="334">
        <v>503704</v>
      </c>
      <c r="M50" s="335">
        <v>516563</v>
      </c>
    </row>
    <row r="51" spans="2:13" ht="27.75" customHeight="1" x14ac:dyDescent="0.2">
      <c r="B51" s="1171"/>
      <c r="C51" s="1172"/>
      <c r="D51" s="104"/>
      <c r="E51" s="1177" t="s">
        <v>42</v>
      </c>
      <c r="F51" s="1177"/>
      <c r="G51" s="1177"/>
      <c r="H51" s="1178"/>
      <c r="I51" s="333">
        <v>236039</v>
      </c>
      <c r="J51" s="334">
        <v>247120</v>
      </c>
      <c r="K51" s="334">
        <v>253349</v>
      </c>
      <c r="L51" s="334">
        <v>263603</v>
      </c>
      <c r="M51" s="335">
        <v>274349</v>
      </c>
    </row>
    <row r="52" spans="2:13" ht="27.75" customHeight="1" x14ac:dyDescent="0.2">
      <c r="B52" s="1173"/>
      <c r="C52" s="1174"/>
      <c r="D52" s="104"/>
      <c r="E52" s="1177" t="s">
        <v>43</v>
      </c>
      <c r="F52" s="1177"/>
      <c r="G52" s="1177"/>
      <c r="H52" s="1178"/>
      <c r="I52" s="333">
        <v>861475</v>
      </c>
      <c r="J52" s="334">
        <v>875362</v>
      </c>
      <c r="K52" s="334">
        <v>879568</v>
      </c>
      <c r="L52" s="334">
        <v>878839</v>
      </c>
      <c r="M52" s="335">
        <v>868628</v>
      </c>
    </row>
    <row r="53" spans="2:13" ht="27.75" customHeight="1" thickBot="1" x14ac:dyDescent="0.25">
      <c r="B53" s="1184" t="s">
        <v>19</v>
      </c>
      <c r="C53" s="1185"/>
      <c r="D53" s="108"/>
      <c r="E53" s="1186" t="s">
        <v>44</v>
      </c>
      <c r="F53" s="1186"/>
      <c r="G53" s="1186"/>
      <c r="H53" s="1187"/>
      <c r="I53" s="336">
        <v>202416</v>
      </c>
      <c r="J53" s="337">
        <v>146668</v>
      </c>
      <c r="K53" s="337">
        <v>105582</v>
      </c>
      <c r="L53" s="337">
        <v>90285</v>
      </c>
      <c r="M53" s="338">
        <v>113624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s77icE8IGoIAxvtAwEE+yEdJNRj9vANwTXbV1UTfGaRS4FM4Lk06FfF+2wQgatrqt0txEzdHORblX3p0yDJQ==" saltValue="g7r9TaDrqhZRSI8RacFY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535</v>
      </c>
      <c r="G54" s="117" t="s">
        <v>536</v>
      </c>
      <c r="H54" s="118" t="s">
        <v>537</v>
      </c>
    </row>
    <row r="55" spans="2:8" ht="52.5" customHeight="1" x14ac:dyDescent="0.2">
      <c r="B55" s="119"/>
      <c r="C55" s="1196" t="s">
        <v>46</v>
      </c>
      <c r="D55" s="1196"/>
      <c r="E55" s="1197"/>
      <c r="F55" s="339">
        <v>27893</v>
      </c>
      <c r="G55" s="339">
        <v>28893</v>
      </c>
      <c r="H55" s="340">
        <v>26068</v>
      </c>
    </row>
    <row r="56" spans="2:8" ht="52.5" customHeight="1" x14ac:dyDescent="0.2">
      <c r="B56" s="120"/>
      <c r="C56" s="1198" t="s">
        <v>47</v>
      </c>
      <c r="D56" s="1198"/>
      <c r="E56" s="1199"/>
      <c r="F56" s="341">
        <v>390</v>
      </c>
      <c r="G56" s="341">
        <v>199</v>
      </c>
      <c r="H56" s="342">
        <v>53</v>
      </c>
    </row>
    <row r="57" spans="2:8" ht="53.25" customHeight="1" x14ac:dyDescent="0.2">
      <c r="B57" s="120"/>
      <c r="C57" s="1200" t="s">
        <v>48</v>
      </c>
      <c r="D57" s="1200"/>
      <c r="E57" s="1201"/>
      <c r="F57" s="343">
        <v>71584</v>
      </c>
      <c r="G57" s="343">
        <v>82511</v>
      </c>
      <c r="H57" s="344">
        <v>78152</v>
      </c>
    </row>
    <row r="58" spans="2:8" ht="45.75" customHeight="1" x14ac:dyDescent="0.2">
      <c r="B58" s="121"/>
      <c r="C58" s="1188" t="s">
        <v>586</v>
      </c>
      <c r="D58" s="1189"/>
      <c r="E58" s="1190"/>
      <c r="F58" s="345">
        <v>50909</v>
      </c>
      <c r="G58" s="345">
        <v>64338</v>
      </c>
      <c r="H58" s="346">
        <v>62192</v>
      </c>
    </row>
    <row r="59" spans="2:8" ht="45.75" customHeight="1" x14ac:dyDescent="0.2">
      <c r="B59" s="121"/>
      <c r="C59" s="1188" t="s">
        <v>587</v>
      </c>
      <c r="D59" s="1189"/>
      <c r="E59" s="1190"/>
      <c r="F59" s="345">
        <v>2390</v>
      </c>
      <c r="G59" s="345">
        <v>2450</v>
      </c>
      <c r="H59" s="346">
        <v>2573</v>
      </c>
    </row>
    <row r="60" spans="2:8" ht="45.75" customHeight="1" x14ac:dyDescent="0.2">
      <c r="B60" s="121"/>
      <c r="C60" s="1188" t="s">
        <v>588</v>
      </c>
      <c r="D60" s="1189"/>
      <c r="E60" s="1190"/>
      <c r="F60" s="345">
        <v>2441</v>
      </c>
      <c r="G60" s="345">
        <v>2403</v>
      </c>
      <c r="H60" s="346">
        <v>2074</v>
      </c>
    </row>
    <row r="61" spans="2:8" ht="45.75" customHeight="1" x14ac:dyDescent="0.2">
      <c r="B61" s="121"/>
      <c r="C61" s="1188" t="s">
        <v>589</v>
      </c>
      <c r="D61" s="1189"/>
      <c r="E61" s="1190"/>
      <c r="F61" s="345">
        <v>1873</v>
      </c>
      <c r="G61" s="345">
        <v>1890</v>
      </c>
      <c r="H61" s="346">
        <v>1798</v>
      </c>
    </row>
    <row r="62" spans="2:8" ht="45.75" customHeight="1" thickBot="1" x14ac:dyDescent="0.25">
      <c r="B62" s="122"/>
      <c r="C62" s="1191" t="s">
        <v>590</v>
      </c>
      <c r="D62" s="1192"/>
      <c r="E62" s="1193"/>
      <c r="F62" s="347">
        <v>1135</v>
      </c>
      <c r="G62" s="347">
        <v>1139</v>
      </c>
      <c r="H62" s="348">
        <v>1070</v>
      </c>
    </row>
    <row r="63" spans="2:8" ht="52.5" customHeight="1" thickBot="1" x14ac:dyDescent="0.25">
      <c r="B63" s="123"/>
      <c r="C63" s="1194" t="s">
        <v>49</v>
      </c>
      <c r="D63" s="1194"/>
      <c r="E63" s="1195"/>
      <c r="F63" s="349">
        <v>99867</v>
      </c>
      <c r="G63" s="349">
        <v>111603</v>
      </c>
      <c r="H63" s="350">
        <v>104272</v>
      </c>
    </row>
    <row r="64" spans="2:8" ht="13" x14ac:dyDescent="0.2"/>
  </sheetData>
  <sheetProtection algorithmName="SHA-512" hashValue="US0QOzquIzF89UA2cxncRVCvFy0ZQO1p+KjjP476urx7F1++pEsqP0C67eMlByjPoUx6hr1/9c4avbSwITtj0w==" saltValue="+j9zvoGPqfjmGrSiMQHX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532</v>
      </c>
      <c r="G2" s="137"/>
      <c r="H2" s="138"/>
    </row>
    <row r="3" spans="1:8" x14ac:dyDescent="0.2">
      <c r="A3" s="134" t="s">
        <v>525</v>
      </c>
      <c r="B3" s="139"/>
      <c r="C3" s="140"/>
      <c r="D3" s="141">
        <v>50962</v>
      </c>
      <c r="E3" s="142"/>
      <c r="F3" s="143">
        <v>58766</v>
      </c>
      <c r="G3" s="144"/>
      <c r="H3" s="145"/>
    </row>
    <row r="4" spans="1:8" x14ac:dyDescent="0.2">
      <c r="A4" s="146"/>
      <c r="B4" s="147"/>
      <c r="C4" s="148"/>
      <c r="D4" s="149">
        <v>30633</v>
      </c>
      <c r="E4" s="150"/>
      <c r="F4" s="151">
        <v>29363</v>
      </c>
      <c r="G4" s="152"/>
      <c r="H4" s="153"/>
    </row>
    <row r="5" spans="1:8" x14ac:dyDescent="0.2">
      <c r="A5" s="134" t="s">
        <v>527</v>
      </c>
      <c r="B5" s="139"/>
      <c r="C5" s="140"/>
      <c r="D5" s="141">
        <v>52396</v>
      </c>
      <c r="E5" s="142"/>
      <c r="F5" s="143">
        <v>62482</v>
      </c>
      <c r="G5" s="144"/>
      <c r="H5" s="145"/>
    </row>
    <row r="6" spans="1:8" x14ac:dyDescent="0.2">
      <c r="A6" s="146"/>
      <c r="B6" s="147"/>
      <c r="C6" s="148"/>
      <c r="D6" s="149">
        <v>29383</v>
      </c>
      <c r="E6" s="150"/>
      <c r="F6" s="151">
        <v>34626</v>
      </c>
      <c r="G6" s="152"/>
      <c r="H6" s="153"/>
    </row>
    <row r="7" spans="1:8" x14ac:dyDescent="0.2">
      <c r="A7" s="134" t="s">
        <v>528</v>
      </c>
      <c r="B7" s="139"/>
      <c r="C7" s="140"/>
      <c r="D7" s="141">
        <v>56483</v>
      </c>
      <c r="E7" s="142"/>
      <c r="F7" s="143">
        <v>59288</v>
      </c>
      <c r="G7" s="144"/>
      <c r="H7" s="145"/>
    </row>
    <row r="8" spans="1:8" x14ac:dyDescent="0.2">
      <c r="A8" s="146"/>
      <c r="B8" s="147"/>
      <c r="C8" s="148"/>
      <c r="D8" s="149">
        <v>36460</v>
      </c>
      <c r="E8" s="150"/>
      <c r="F8" s="151">
        <v>32670</v>
      </c>
      <c r="G8" s="152"/>
      <c r="H8" s="153"/>
    </row>
    <row r="9" spans="1:8" x14ac:dyDescent="0.2">
      <c r="A9" s="134" t="s">
        <v>529</v>
      </c>
      <c r="B9" s="139"/>
      <c r="C9" s="140"/>
      <c r="D9" s="141">
        <v>69217</v>
      </c>
      <c r="E9" s="142"/>
      <c r="F9" s="143">
        <v>63490</v>
      </c>
      <c r="G9" s="144"/>
      <c r="H9" s="145"/>
    </row>
    <row r="10" spans="1:8" x14ac:dyDescent="0.2">
      <c r="A10" s="146"/>
      <c r="B10" s="147"/>
      <c r="C10" s="148"/>
      <c r="D10" s="149">
        <v>41384</v>
      </c>
      <c r="E10" s="150"/>
      <c r="F10" s="151">
        <v>35347</v>
      </c>
      <c r="G10" s="152"/>
      <c r="H10" s="153"/>
    </row>
    <row r="11" spans="1:8" x14ac:dyDescent="0.2">
      <c r="A11" s="134" t="s">
        <v>530</v>
      </c>
      <c r="B11" s="139"/>
      <c r="C11" s="140"/>
      <c r="D11" s="141">
        <v>74222</v>
      </c>
      <c r="E11" s="142"/>
      <c r="F11" s="143">
        <v>68481</v>
      </c>
      <c r="G11" s="144"/>
      <c r="H11" s="145"/>
    </row>
    <row r="12" spans="1:8" x14ac:dyDescent="0.2">
      <c r="A12" s="146"/>
      <c r="B12" s="147"/>
      <c r="C12" s="154"/>
      <c r="D12" s="149">
        <v>45450</v>
      </c>
      <c r="E12" s="150"/>
      <c r="F12" s="151">
        <v>38966</v>
      </c>
      <c r="G12" s="152"/>
      <c r="H12" s="153"/>
    </row>
    <row r="13" spans="1:8" x14ac:dyDescent="0.2">
      <c r="A13" s="134"/>
      <c r="B13" s="139"/>
      <c r="C13" s="140"/>
      <c r="D13" s="141">
        <v>60656</v>
      </c>
      <c r="E13" s="142"/>
      <c r="F13" s="143">
        <v>62501</v>
      </c>
      <c r="G13" s="155"/>
      <c r="H13" s="145"/>
    </row>
    <row r="14" spans="1:8" x14ac:dyDescent="0.2">
      <c r="A14" s="146"/>
      <c r="B14" s="147"/>
      <c r="C14" s="148"/>
      <c r="D14" s="149">
        <v>36662</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2.3199999999999998</v>
      </c>
      <c r="C19" s="156">
        <f>ROUND(VALUE(SUBSTITUTE(実質収支比率等に係る経年分析!G$48,"▲","-")),2)</f>
        <v>1.79</v>
      </c>
      <c r="D19" s="156">
        <f>ROUND(VALUE(SUBSTITUTE(実質収支比率等に係る経年分析!H$48,"▲","-")),2)</f>
        <v>1.44</v>
      </c>
      <c r="E19" s="156">
        <f>ROUND(VALUE(SUBSTITUTE(実質収支比率等に係る経年分析!I$48,"▲","-")),2)</f>
        <v>1.1299999999999999</v>
      </c>
      <c r="F19" s="156">
        <f>ROUND(VALUE(SUBSTITUTE(実質収支比率等に係る経年分析!J$48,"▲","-")),2)</f>
        <v>0.82</v>
      </c>
    </row>
    <row r="20" spans="1:11" x14ac:dyDescent="0.2">
      <c r="A20" s="156" t="s">
        <v>53</v>
      </c>
      <c r="B20" s="156">
        <f>ROUND(VALUE(SUBSTITUTE(実質収支比率等に係る経年分析!F$47,"▲","-")),2)</f>
        <v>4.92</v>
      </c>
      <c r="C20" s="156">
        <f>ROUND(VALUE(SUBSTITUTE(実質収支比率等に係る経年分析!G$47,"▲","-")),2)</f>
        <v>4.71</v>
      </c>
      <c r="D20" s="156">
        <f>ROUND(VALUE(SUBSTITUTE(実質収支比率等に係る経年分析!H$47,"▲","-")),2)</f>
        <v>5.15</v>
      </c>
      <c r="E20" s="156">
        <f>ROUND(VALUE(SUBSTITUTE(実質収支比率等に係る経年分析!I$47,"▲","-")),2)</f>
        <v>5.22</v>
      </c>
      <c r="F20" s="156">
        <f>ROUND(VALUE(SUBSTITUTE(実質収支比率等に係る経年分析!J$47,"▲","-")),2)</f>
        <v>4.62</v>
      </c>
    </row>
    <row r="21" spans="1:11" x14ac:dyDescent="0.2">
      <c r="A21" s="156" t="s">
        <v>54</v>
      </c>
      <c r="B21" s="156">
        <f>IF(ISNUMBER(VALUE(SUBSTITUTE(実質収支比率等に係る経年分析!F$49,"▲","-"))),ROUND(VALUE(SUBSTITUTE(実質収支比率等に係る経年分析!F$49,"▲","-")),2),NA())</f>
        <v>0.89</v>
      </c>
      <c r="C21" s="156">
        <f>IF(ISNUMBER(VALUE(SUBSTITUTE(実質収支比率等に係る経年分析!G$49,"▲","-"))),ROUND(VALUE(SUBSTITUTE(実質収支比率等に係る経年分析!G$49,"▲","-")),2),NA())</f>
        <v>-1.43</v>
      </c>
      <c r="D21" s="156">
        <f>IF(ISNUMBER(VALUE(SUBSTITUTE(実質収支比率等に係る経年分析!H$49,"▲","-"))),ROUND(VALUE(SUBSTITUTE(実質収支比率等に係る経年分析!H$49,"▲","-")),2),NA())</f>
        <v>-0.99</v>
      </c>
      <c r="E21" s="156">
        <f>IF(ISNUMBER(VALUE(SUBSTITUTE(実質収支比率等に係る経年分析!I$49,"▲","-"))),ROUND(VALUE(SUBSTITUTE(実質収支比率等に係る経年分析!I$49,"▲","-")),2),NA())</f>
        <v>-0.74</v>
      </c>
      <c r="F21" s="156">
        <f>IF(ISNUMBER(VALUE(SUBSTITUTE(実質収支比率等に係る経年分析!J$49,"▲","-"))),ROUND(VALUE(SUBSTITUTE(実質収支比率等に係る経年分析!J$49,"▲","-")),2),NA())</f>
        <v>-1.34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0.56000000000000005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軌道整備事業会計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2">
      <c r="A30" s="157" t="str">
        <f>IF(連結実質赤字比率に係る赤字・黒字の構成分析!C$40="",NA(),連結実質赤字比率に係る赤字・黒字の構成分析!C$40)</f>
        <v>国民健康保険会計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0.11</v>
      </c>
    </row>
    <row r="31" spans="1:11" x14ac:dyDescent="0.2">
      <c r="A31" s="157" t="str">
        <f>IF(連結実質赤字比率に係る赤字・黒字の構成分析!C$39="",NA(),連結実質赤字比率に係る赤字・黒字の構成分析!C$39)</f>
        <v>後期高齢者医療会計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中央卸売市場事業会計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2.2400000000000002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1.1100000000000001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0.97</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2.1</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0.65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0.13</v>
      </c>
      <c r="J36" s="157">
        <f>IF(ROUND(VALUE(SUBSTITUTE(連結実質赤字比率に係る赤字・黒字の構成分析!J$34,"▲", "-")), 2) &lt; 0, ABS(ROUND(VALUE(SUBSTITUTE(連結実質赤字比率に係る赤字・黒字の構成分析!J$34,"▲", "-")), 2)), NA())</f>
        <v>0.22</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77306</v>
      </c>
      <c r="E42" s="158"/>
      <c r="F42" s="158"/>
      <c r="G42" s="158">
        <f>'実質公債費比率（分子）の構造'!L$52</f>
        <v>77192</v>
      </c>
      <c r="H42" s="158"/>
      <c r="I42" s="158"/>
      <c r="J42" s="158">
        <f>'実質公債費比率（分子）の構造'!M$52</f>
        <v>76142</v>
      </c>
      <c r="K42" s="158"/>
      <c r="L42" s="158"/>
      <c r="M42" s="158">
        <f>'実質公債費比率（分子）の構造'!N$52</f>
        <v>78201</v>
      </c>
      <c r="N42" s="158"/>
      <c r="O42" s="158"/>
      <c r="P42" s="158">
        <f>'実質公債費比率（分子）の構造'!O$52</f>
        <v>74063</v>
      </c>
    </row>
    <row r="43" spans="1:16" x14ac:dyDescent="0.2">
      <c r="A43" s="158" t="s">
        <v>16</v>
      </c>
      <c r="B43" s="158">
        <f>'実質公債費比率（分子）の構造'!K$51</f>
        <v>1</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278</v>
      </c>
      <c r="C44" s="158"/>
      <c r="D44" s="158"/>
      <c r="E44" s="158">
        <f>'実質公債費比率（分子）の構造'!L$50</f>
        <v>292</v>
      </c>
      <c r="F44" s="158"/>
      <c r="G44" s="158"/>
      <c r="H44" s="158">
        <f>'実質公債費比率（分子）の構造'!M$50</f>
        <v>284</v>
      </c>
      <c r="I44" s="158"/>
      <c r="J44" s="158"/>
      <c r="K44" s="158">
        <f>'実質公債費比率（分子）の構造'!N$50</f>
        <v>289</v>
      </c>
      <c r="L44" s="158"/>
      <c r="M44" s="158"/>
      <c r="N44" s="158">
        <f>'実質公債費比率（分子）の構造'!O$50</f>
        <v>158</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16081</v>
      </c>
      <c r="C46" s="158"/>
      <c r="D46" s="158"/>
      <c r="E46" s="158">
        <f>'実質公債費比率（分子）の構造'!L$48</f>
        <v>16033</v>
      </c>
      <c r="F46" s="158"/>
      <c r="G46" s="158"/>
      <c r="H46" s="158">
        <f>'実質公債費比率（分子）の構造'!M$48</f>
        <v>15103</v>
      </c>
      <c r="I46" s="158"/>
      <c r="J46" s="158"/>
      <c r="K46" s="158">
        <f>'実質公債費比率（分子）の構造'!N$48</f>
        <v>16072</v>
      </c>
      <c r="L46" s="158"/>
      <c r="M46" s="158"/>
      <c r="N46" s="158">
        <f>'実質公債費比率（分子）の構造'!O$48</f>
        <v>13984</v>
      </c>
      <c r="O46" s="158"/>
      <c r="P46" s="158"/>
    </row>
    <row r="47" spans="1:16" x14ac:dyDescent="0.2">
      <c r="A47" s="158" t="s">
        <v>12</v>
      </c>
      <c r="B47" s="158">
        <f>'実質公債費比率（分子）の構造'!K$47</f>
        <v>45368</v>
      </c>
      <c r="C47" s="158"/>
      <c r="D47" s="158"/>
      <c r="E47" s="158">
        <f>'実質公債費比率（分子）の構造'!L$47</f>
        <v>46560</v>
      </c>
      <c r="F47" s="158"/>
      <c r="G47" s="158"/>
      <c r="H47" s="158">
        <f>'実質公債費比率（分子）の構造'!M$47</f>
        <v>48753</v>
      </c>
      <c r="I47" s="158"/>
      <c r="J47" s="158"/>
      <c r="K47" s="158">
        <f>'実質公債費比率（分子）の構造'!N$47</f>
        <v>50064</v>
      </c>
      <c r="L47" s="158"/>
      <c r="M47" s="158"/>
      <c r="N47" s="158">
        <f>'実質公債費比率（分子）の構造'!O$47</f>
        <v>51165</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30550</v>
      </c>
      <c r="C49" s="158"/>
      <c r="D49" s="158"/>
      <c r="E49" s="158">
        <f>'実質公債費比率（分子）の構造'!L$45</f>
        <v>28149</v>
      </c>
      <c r="F49" s="158"/>
      <c r="G49" s="158"/>
      <c r="H49" s="158">
        <f>'実質公債費比率（分子）の構造'!M$45</f>
        <v>26628</v>
      </c>
      <c r="I49" s="158"/>
      <c r="J49" s="158"/>
      <c r="K49" s="158">
        <f>'実質公債費比率（分子）の構造'!N$45</f>
        <v>26966</v>
      </c>
      <c r="L49" s="158"/>
      <c r="M49" s="158"/>
      <c r="N49" s="158">
        <f>'実質公債費比率（分子）の構造'!O$45</f>
        <v>27226</v>
      </c>
      <c r="O49" s="158"/>
      <c r="P49" s="158"/>
    </row>
    <row r="50" spans="1:16" x14ac:dyDescent="0.2">
      <c r="A50" s="158" t="s">
        <v>67</v>
      </c>
      <c r="B50" s="158" t="e">
        <f>NA()</f>
        <v>#N/A</v>
      </c>
      <c r="C50" s="158">
        <f>IF(ISNUMBER('実質公債費比率（分子）の構造'!K$53),'実質公債費比率（分子）の構造'!K$53,NA())</f>
        <v>14972</v>
      </c>
      <c r="D50" s="158" t="e">
        <f>NA()</f>
        <v>#N/A</v>
      </c>
      <c r="E50" s="158" t="e">
        <f>NA()</f>
        <v>#N/A</v>
      </c>
      <c r="F50" s="158">
        <f>IF(ISNUMBER('実質公債費比率（分子）の構造'!L$53),'実質公債費比率（分子）の構造'!L$53,NA())</f>
        <v>13842</v>
      </c>
      <c r="G50" s="158" t="e">
        <f>NA()</f>
        <v>#N/A</v>
      </c>
      <c r="H50" s="158" t="e">
        <f>NA()</f>
        <v>#N/A</v>
      </c>
      <c r="I50" s="158">
        <f>IF(ISNUMBER('実質公債費比率（分子）の構造'!M$53),'実質公債費比率（分子）の構造'!M$53,NA())</f>
        <v>14626</v>
      </c>
      <c r="J50" s="158" t="e">
        <f>NA()</f>
        <v>#N/A</v>
      </c>
      <c r="K50" s="158" t="e">
        <f>NA()</f>
        <v>#N/A</v>
      </c>
      <c r="L50" s="158">
        <f>IF(ISNUMBER('実質公債費比率（分子）の構造'!N$53),'実質公債費比率（分子）の構造'!N$53,NA())</f>
        <v>15190</v>
      </c>
      <c r="M50" s="158" t="e">
        <f>NA()</f>
        <v>#N/A</v>
      </c>
      <c r="N50" s="158" t="e">
        <f>NA()</f>
        <v>#N/A</v>
      </c>
      <c r="O50" s="158">
        <f>IF(ISNUMBER('実質公債費比率（分子）の構造'!O$53),'実質公債費比率（分子）の構造'!O$53,NA())</f>
        <v>18470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861475</v>
      </c>
      <c r="E56" s="157"/>
      <c r="F56" s="157"/>
      <c r="G56" s="157">
        <f>'将来負担比率（分子）の構造'!J$52</f>
        <v>875362</v>
      </c>
      <c r="H56" s="157"/>
      <c r="I56" s="157"/>
      <c r="J56" s="157">
        <f>'将来負担比率（分子）の構造'!K$52</f>
        <v>879568</v>
      </c>
      <c r="K56" s="157"/>
      <c r="L56" s="157"/>
      <c r="M56" s="157">
        <f>'将来負担比率（分子）の構造'!L$52</f>
        <v>878839</v>
      </c>
      <c r="N56" s="157"/>
      <c r="O56" s="157"/>
      <c r="P56" s="157">
        <f>'将来負担比率（分子）の構造'!M$52</f>
        <v>868628</v>
      </c>
    </row>
    <row r="57" spans="1:16" x14ac:dyDescent="0.2">
      <c r="A57" s="157" t="s">
        <v>42</v>
      </c>
      <c r="B57" s="157"/>
      <c r="C57" s="157"/>
      <c r="D57" s="157">
        <f>'将来負担比率（分子）の構造'!I$51</f>
        <v>236039</v>
      </c>
      <c r="E57" s="157"/>
      <c r="F57" s="157"/>
      <c r="G57" s="157">
        <f>'将来負担比率（分子）の構造'!J$51</f>
        <v>247120</v>
      </c>
      <c r="H57" s="157"/>
      <c r="I57" s="157"/>
      <c r="J57" s="157">
        <f>'将来負担比率（分子）の構造'!K$51</f>
        <v>253349</v>
      </c>
      <c r="K57" s="157"/>
      <c r="L57" s="157"/>
      <c r="M57" s="157">
        <f>'将来負担比率（分子）の構造'!L$51</f>
        <v>263603</v>
      </c>
      <c r="N57" s="157"/>
      <c r="O57" s="157"/>
      <c r="P57" s="157">
        <f>'将来負担比率（分子）の構造'!M$51</f>
        <v>274349</v>
      </c>
    </row>
    <row r="58" spans="1:16" x14ac:dyDescent="0.2">
      <c r="A58" s="157" t="s">
        <v>41</v>
      </c>
      <c r="B58" s="157"/>
      <c r="C58" s="157"/>
      <c r="D58" s="157">
        <f>'将来負担比率（分子）の構造'!I$50</f>
        <v>366879</v>
      </c>
      <c r="E58" s="157"/>
      <c r="F58" s="157"/>
      <c r="G58" s="157">
        <f>'将来負担比率（分子）の構造'!J$50</f>
        <v>431885</v>
      </c>
      <c r="H58" s="157"/>
      <c r="I58" s="157"/>
      <c r="J58" s="157">
        <f>'将来負担比率（分子）の構造'!K$50</f>
        <v>471675</v>
      </c>
      <c r="K58" s="157"/>
      <c r="L58" s="157"/>
      <c r="M58" s="157">
        <f>'将来負担比率（分子）の構造'!L$50</f>
        <v>503704</v>
      </c>
      <c r="N58" s="157"/>
      <c r="O58" s="157"/>
      <c r="P58" s="157">
        <f>'将来負担比率（分子）の構造'!M$50</f>
        <v>516563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1611</v>
      </c>
      <c r="C61" s="157"/>
      <c r="D61" s="157"/>
      <c r="E61" s="157">
        <f>'将来負担比率（分子）の構造'!J$46</f>
        <v>951</v>
      </c>
      <c r="F61" s="157"/>
      <c r="G61" s="157"/>
      <c r="H61" s="157">
        <f>'将来負担比率（分子）の構造'!K$46</f>
        <v>1355</v>
      </c>
      <c r="I61" s="157"/>
      <c r="J61" s="157"/>
      <c r="K61" s="157">
        <f>'将来負担比率（分子）の構造'!L$46</f>
        <v>1579</v>
      </c>
      <c r="L61" s="157"/>
      <c r="M61" s="157"/>
      <c r="N61" s="157">
        <f>'将来負担比率（分子）の構造'!M$46</f>
        <v>1515</v>
      </c>
      <c r="O61" s="157"/>
      <c r="P61" s="157"/>
    </row>
    <row r="62" spans="1:16" x14ac:dyDescent="0.2">
      <c r="A62" s="157" t="s">
        <v>35</v>
      </c>
      <c r="B62" s="157">
        <f>'将来負担比率（分子）の構造'!I$45</f>
        <v>118499</v>
      </c>
      <c r="C62" s="157"/>
      <c r="D62" s="157"/>
      <c r="E62" s="157">
        <f>'将来負担比率（分子）の構造'!J$45</f>
        <v>116418</v>
      </c>
      <c r="F62" s="157"/>
      <c r="G62" s="157"/>
      <c r="H62" s="157">
        <f>'将来負担比率（分子）の構造'!K$45</f>
        <v>113987</v>
      </c>
      <c r="I62" s="157"/>
      <c r="J62" s="157"/>
      <c r="K62" s="157">
        <f>'将来負担比率（分子）の構造'!L$45</f>
        <v>118826</v>
      </c>
      <c r="L62" s="157"/>
      <c r="M62" s="157"/>
      <c r="N62" s="157">
        <f>'将来負担比率（分子）の構造'!M$45</f>
        <v>120413</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180068</v>
      </c>
      <c r="C64" s="157"/>
      <c r="D64" s="157"/>
      <c r="E64" s="157">
        <f>'将来負担比率（分子）の構造'!J$43</f>
        <v>172354</v>
      </c>
      <c r="F64" s="157"/>
      <c r="G64" s="157"/>
      <c r="H64" s="157">
        <f>'将来負担比率（分子）の構造'!K$43</f>
        <v>167164</v>
      </c>
      <c r="I64" s="157"/>
      <c r="J64" s="157"/>
      <c r="K64" s="157">
        <f>'将来負担比率（分子）の構造'!L$43</f>
        <v>168033</v>
      </c>
      <c r="L64" s="157"/>
      <c r="M64" s="157"/>
      <c r="N64" s="157">
        <f>'将来負担比率（分子）の構造'!M$43</f>
        <v>170947</v>
      </c>
      <c r="O64" s="157"/>
      <c r="P64" s="157"/>
    </row>
    <row r="65" spans="1:16" x14ac:dyDescent="0.2">
      <c r="A65" s="157" t="s">
        <v>32</v>
      </c>
      <c r="B65" s="157">
        <f>'将来負担比率（分子）の構造'!I$42</f>
        <v>728</v>
      </c>
      <c r="C65" s="157"/>
      <c r="D65" s="157"/>
      <c r="E65" s="157">
        <f>'将来負担比率（分子）の構造'!J$42</f>
        <v>520</v>
      </c>
      <c r="F65" s="157"/>
      <c r="G65" s="157"/>
      <c r="H65" s="157">
        <f>'将来負担比率（分子）の構造'!K$42</f>
        <v>312</v>
      </c>
      <c r="I65" s="157"/>
      <c r="J65" s="157"/>
      <c r="K65" s="157">
        <f>'将来負担比率（分子）の構造'!L$42</f>
        <v>104</v>
      </c>
      <c r="L65" s="157"/>
      <c r="M65" s="157"/>
      <c r="N65" s="157">
        <f>'将来負担比率（分子）の構造'!M$42</f>
        <v>52</v>
      </c>
      <c r="O65" s="157"/>
      <c r="P65" s="157"/>
    </row>
    <row r="66" spans="1:16" x14ac:dyDescent="0.2">
      <c r="A66" s="157" t="s">
        <v>31</v>
      </c>
      <c r="B66" s="157">
        <f>'将来負担比率（分子）の構造'!I$41</f>
        <v>1365904</v>
      </c>
      <c r="C66" s="157"/>
      <c r="D66" s="157"/>
      <c r="E66" s="157">
        <f>'将来負担比率（分子）の構造'!J$41</f>
        <v>1410792</v>
      </c>
      <c r="F66" s="157"/>
      <c r="G66" s="157"/>
      <c r="H66" s="157">
        <f>'将来負担比率（分子）の構造'!K$41</f>
        <v>1427355</v>
      </c>
      <c r="I66" s="157"/>
      <c r="J66" s="157"/>
      <c r="K66" s="157">
        <f>'将来負担比率（分子）の構造'!L$41</f>
        <v>1447889</v>
      </c>
      <c r="L66" s="157"/>
      <c r="M66" s="157"/>
      <c r="N66" s="157">
        <f>'将来負担比率（分子）の構造'!M$41</f>
        <v>1480238</v>
      </c>
      <c r="O66" s="157"/>
      <c r="P66" s="157"/>
    </row>
    <row r="67" spans="1:16" x14ac:dyDescent="0.2">
      <c r="A67" s="157" t="s">
        <v>71</v>
      </c>
      <c r="B67" s="157" t="e">
        <f>NA()</f>
        <v>#N/A</v>
      </c>
      <c r="C67" s="157">
        <f>IF(ISNUMBER('将来負担比率（分子）の構造'!I$53), IF('将来負担比率（分子）の構造'!I$53 &lt; 0, 0, '将来負担比率（分子）の構造'!I$53), NA())</f>
        <v>202416</v>
      </c>
      <c r="D67" s="157" t="e">
        <f>NA()</f>
        <v>#N/A</v>
      </c>
      <c r="E67" s="157" t="e">
        <f>NA()</f>
        <v>#N/A</v>
      </c>
      <c r="F67" s="157">
        <f>IF(ISNUMBER('将来負担比率（分子）の構造'!J$53), IF('将来負担比率（分子）の構造'!J$53 &lt; 0, 0, '将来負担比率（分子）の構造'!J$53), NA())</f>
        <v>146668</v>
      </c>
      <c r="G67" s="157" t="e">
        <f>NA()</f>
        <v>#N/A</v>
      </c>
      <c r="H67" s="157" t="e">
        <f>NA()</f>
        <v>#N/A</v>
      </c>
      <c r="I67" s="157">
        <f>IF(ISNUMBER('将来負担比率（分子）の構造'!K$53), IF('将来負担比率（分子）の構造'!K$53 &lt; 0, 0, '将来負担比率（分子）の構造'!K$53), NA())</f>
        <v>105582</v>
      </c>
      <c r="J67" s="157" t="e">
        <f>NA()</f>
        <v>#N/A</v>
      </c>
      <c r="K67" s="157" t="e">
        <f>NA()</f>
        <v>#N/A</v>
      </c>
      <c r="L67" s="157">
        <f>IF(ISNUMBER('将来負担比率（分子）の構造'!L$53), IF('将来負担比率（分子）の構造'!L$53 &lt; 0, 0, '将来負担比率（分子）の構造'!L$53), NA())</f>
        <v>90285</v>
      </c>
      <c r="M67" s="157" t="e">
        <f>NA()</f>
        <v>#N/A</v>
      </c>
      <c r="N67" s="157" t="e">
        <f>NA()</f>
        <v>#N/A</v>
      </c>
      <c r="O67" s="157">
        <f>IF(ISNUMBER('将来負担比率（分子）の構造'!M$53), IF('将来負担比率（分子）の構造'!M$53 &lt; 0, 0, '将来負担比率（分子）の構造'!M$53), NA())</f>
        <v>113624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27893</v>
      </c>
      <c r="C72" s="161">
        <f>基金残高に係る経年分析!G55</f>
        <v>28893</v>
      </c>
      <c r="D72" s="161">
        <f>基金残高に係る経年分析!H55</f>
        <v>26068</v>
      </c>
    </row>
    <row r="73" spans="1:16" x14ac:dyDescent="0.2">
      <c r="A73" s="160" t="s">
        <v>74</v>
      </c>
      <c r="B73" s="161">
        <f>基金残高に係る経年分析!F56</f>
        <v>390</v>
      </c>
      <c r="C73" s="161">
        <f>基金残高に係る経年分析!G56</f>
        <v>199</v>
      </c>
      <c r="D73" s="161">
        <f>基金残高に係る経年分析!H56</f>
        <v>53</v>
      </c>
    </row>
    <row r="74" spans="1:16" x14ac:dyDescent="0.2">
      <c r="A74" s="160" t="s">
        <v>75</v>
      </c>
      <c r="B74" s="161">
        <f>基金残高に係る経年分析!F57</f>
        <v>71584</v>
      </c>
      <c r="C74" s="161">
        <f>基金残高に係る経年分析!G57</f>
        <v>82511</v>
      </c>
      <c r="D74" s="161">
        <f>基金残高に係る経年分析!H57</f>
        <v>78152</v>
      </c>
    </row>
  </sheetData>
  <sheetProtection algorithmName="SHA-512" hashValue="j9bjbpwOSkbPxXvIhtZ0WtHbshMOgb5+K0KANWipoV+BqqNUQUUGZ2WTBY+RkM91L2y+aShy7Wv9WSM9nKsK6Q==" saltValue="bwYhMs9IvSKQ+HuX4wDi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356657215</v>
      </c>
      <c r="S5" s="600"/>
      <c r="T5" s="600"/>
      <c r="U5" s="600"/>
      <c r="V5" s="600"/>
      <c r="W5" s="600"/>
      <c r="X5" s="600"/>
      <c r="Y5" s="601"/>
      <c r="Z5" s="602">
        <v>28.8</v>
      </c>
      <c r="AA5" s="602"/>
      <c r="AB5" s="602"/>
      <c r="AC5" s="602"/>
      <c r="AD5" s="603">
        <v>323995492</v>
      </c>
      <c r="AE5" s="603"/>
      <c r="AF5" s="603"/>
      <c r="AG5" s="603"/>
      <c r="AH5" s="603"/>
      <c r="AI5" s="603"/>
      <c r="AJ5" s="603"/>
      <c r="AK5" s="603"/>
      <c r="AL5" s="604">
        <v>57.2</v>
      </c>
      <c r="AM5" s="605"/>
      <c r="AN5" s="605"/>
      <c r="AO5" s="606"/>
      <c r="AP5" s="596" t="s">
        <v>217</v>
      </c>
      <c r="AQ5" s="597"/>
      <c r="AR5" s="597"/>
      <c r="AS5" s="597"/>
      <c r="AT5" s="597"/>
      <c r="AU5" s="597"/>
      <c r="AV5" s="597"/>
      <c r="AW5" s="597"/>
      <c r="AX5" s="597"/>
      <c r="AY5" s="597"/>
      <c r="AZ5" s="597"/>
      <c r="BA5" s="597"/>
      <c r="BB5" s="597"/>
      <c r="BC5" s="597"/>
      <c r="BD5" s="597"/>
      <c r="BE5" s="597"/>
      <c r="BF5" s="598"/>
      <c r="BG5" s="610">
        <v>319111526</v>
      </c>
      <c r="BH5" s="611"/>
      <c r="BI5" s="611"/>
      <c r="BJ5" s="611"/>
      <c r="BK5" s="611"/>
      <c r="BL5" s="611"/>
      <c r="BM5" s="611"/>
      <c r="BN5" s="612"/>
      <c r="BO5" s="613">
        <v>89.5</v>
      </c>
      <c r="BP5" s="613"/>
      <c r="BQ5" s="613"/>
      <c r="BR5" s="613"/>
      <c r="BS5" s="614">
        <v>4429056</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5454865</v>
      </c>
      <c r="S6" s="611"/>
      <c r="T6" s="611"/>
      <c r="U6" s="611"/>
      <c r="V6" s="611"/>
      <c r="W6" s="611"/>
      <c r="X6" s="611"/>
      <c r="Y6" s="612"/>
      <c r="Z6" s="613">
        <v>0.4</v>
      </c>
      <c r="AA6" s="613"/>
      <c r="AB6" s="613"/>
      <c r="AC6" s="613"/>
      <c r="AD6" s="614">
        <v>5454865</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319111526</v>
      </c>
      <c r="BH6" s="611"/>
      <c r="BI6" s="611"/>
      <c r="BJ6" s="611"/>
      <c r="BK6" s="611"/>
      <c r="BL6" s="611"/>
      <c r="BM6" s="611"/>
      <c r="BN6" s="612"/>
      <c r="BO6" s="613">
        <v>89.5</v>
      </c>
      <c r="BP6" s="613"/>
      <c r="BQ6" s="613"/>
      <c r="BR6" s="613"/>
      <c r="BS6" s="614">
        <v>4429056</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1846530</v>
      </c>
      <c r="CS6" s="611"/>
      <c r="CT6" s="611"/>
      <c r="CU6" s="611"/>
      <c r="CV6" s="611"/>
      <c r="CW6" s="611"/>
      <c r="CX6" s="611"/>
      <c r="CY6" s="612"/>
      <c r="CZ6" s="604">
        <v>0.2</v>
      </c>
      <c r="DA6" s="605"/>
      <c r="DB6" s="605"/>
      <c r="DC6" s="621"/>
      <c r="DD6" s="619" t="s">
        <v>121</v>
      </c>
      <c r="DE6" s="611"/>
      <c r="DF6" s="611"/>
      <c r="DG6" s="611"/>
      <c r="DH6" s="611"/>
      <c r="DI6" s="611"/>
      <c r="DJ6" s="611"/>
      <c r="DK6" s="611"/>
      <c r="DL6" s="611"/>
      <c r="DM6" s="611"/>
      <c r="DN6" s="611"/>
      <c r="DO6" s="611"/>
      <c r="DP6" s="612"/>
      <c r="DQ6" s="619">
        <v>1846530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119664</v>
      </c>
      <c r="S7" s="611"/>
      <c r="T7" s="611"/>
      <c r="U7" s="611"/>
      <c r="V7" s="611"/>
      <c r="W7" s="611"/>
      <c r="X7" s="611"/>
      <c r="Y7" s="612"/>
      <c r="Z7" s="613">
        <v>0</v>
      </c>
      <c r="AA7" s="613"/>
      <c r="AB7" s="613"/>
      <c r="AC7" s="613"/>
      <c r="AD7" s="614">
        <v>119664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169310412</v>
      </c>
      <c r="BH7" s="611"/>
      <c r="BI7" s="611"/>
      <c r="BJ7" s="611"/>
      <c r="BK7" s="611"/>
      <c r="BL7" s="611"/>
      <c r="BM7" s="611"/>
      <c r="BN7" s="612"/>
      <c r="BO7" s="613">
        <v>47.5</v>
      </c>
      <c r="BP7" s="613"/>
      <c r="BQ7" s="613"/>
      <c r="BR7" s="613"/>
      <c r="BS7" s="614">
        <v>4429056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63919426</v>
      </c>
      <c r="CS7" s="611"/>
      <c r="CT7" s="611"/>
      <c r="CU7" s="611"/>
      <c r="CV7" s="611"/>
      <c r="CW7" s="611"/>
      <c r="CX7" s="611"/>
      <c r="CY7" s="612"/>
      <c r="CZ7" s="613">
        <v>5.2</v>
      </c>
      <c r="DA7" s="613"/>
      <c r="DB7" s="613"/>
      <c r="DC7" s="613"/>
      <c r="DD7" s="619">
        <v>9344056</v>
      </c>
      <c r="DE7" s="611"/>
      <c r="DF7" s="611"/>
      <c r="DG7" s="611"/>
      <c r="DH7" s="611"/>
      <c r="DI7" s="611"/>
      <c r="DJ7" s="611"/>
      <c r="DK7" s="611"/>
      <c r="DL7" s="611"/>
      <c r="DM7" s="611"/>
      <c r="DN7" s="611"/>
      <c r="DO7" s="611"/>
      <c r="DP7" s="612"/>
      <c r="DQ7" s="619">
        <v>43672092</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1139794</v>
      </c>
      <c r="S8" s="611"/>
      <c r="T8" s="611"/>
      <c r="U8" s="611"/>
      <c r="V8" s="611"/>
      <c r="W8" s="611"/>
      <c r="X8" s="611"/>
      <c r="Y8" s="612"/>
      <c r="Z8" s="613">
        <v>0.1</v>
      </c>
      <c r="AA8" s="613"/>
      <c r="AB8" s="613"/>
      <c r="AC8" s="613"/>
      <c r="AD8" s="614">
        <v>1139794</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2978816</v>
      </c>
      <c r="BH8" s="611"/>
      <c r="BI8" s="611"/>
      <c r="BJ8" s="611"/>
      <c r="BK8" s="611"/>
      <c r="BL8" s="611"/>
      <c r="BM8" s="611"/>
      <c r="BN8" s="612"/>
      <c r="BO8" s="613">
        <v>0.8</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542980101</v>
      </c>
      <c r="CS8" s="611"/>
      <c r="CT8" s="611"/>
      <c r="CU8" s="611"/>
      <c r="CV8" s="611"/>
      <c r="CW8" s="611"/>
      <c r="CX8" s="611"/>
      <c r="CY8" s="612"/>
      <c r="CZ8" s="613">
        <v>44.2</v>
      </c>
      <c r="DA8" s="613"/>
      <c r="DB8" s="613"/>
      <c r="DC8" s="613"/>
      <c r="DD8" s="619">
        <v>4057438</v>
      </c>
      <c r="DE8" s="611"/>
      <c r="DF8" s="611"/>
      <c r="DG8" s="611"/>
      <c r="DH8" s="611"/>
      <c r="DI8" s="611"/>
      <c r="DJ8" s="611"/>
      <c r="DK8" s="611"/>
      <c r="DL8" s="611"/>
      <c r="DM8" s="611"/>
      <c r="DN8" s="611"/>
      <c r="DO8" s="611"/>
      <c r="DP8" s="612"/>
      <c r="DQ8" s="619">
        <v>249435560</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1758803</v>
      </c>
      <c r="S9" s="611"/>
      <c r="T9" s="611"/>
      <c r="U9" s="611"/>
      <c r="V9" s="611"/>
      <c r="W9" s="611"/>
      <c r="X9" s="611"/>
      <c r="Y9" s="612"/>
      <c r="Z9" s="613">
        <v>0.1</v>
      </c>
      <c r="AA9" s="613"/>
      <c r="AB9" s="613"/>
      <c r="AC9" s="613"/>
      <c r="AD9" s="614">
        <v>1758803</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138572196</v>
      </c>
      <c r="BH9" s="611"/>
      <c r="BI9" s="611"/>
      <c r="BJ9" s="611"/>
      <c r="BK9" s="611"/>
      <c r="BL9" s="611"/>
      <c r="BM9" s="611"/>
      <c r="BN9" s="612"/>
      <c r="BO9" s="613">
        <v>38.9</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83845065</v>
      </c>
      <c r="CS9" s="611"/>
      <c r="CT9" s="611"/>
      <c r="CU9" s="611"/>
      <c r="CV9" s="611"/>
      <c r="CW9" s="611"/>
      <c r="CX9" s="611"/>
      <c r="CY9" s="612"/>
      <c r="CZ9" s="613">
        <v>6.8</v>
      </c>
      <c r="DA9" s="613"/>
      <c r="DB9" s="613"/>
      <c r="DC9" s="613"/>
      <c r="DD9" s="619">
        <v>25666608</v>
      </c>
      <c r="DE9" s="611"/>
      <c r="DF9" s="611"/>
      <c r="DG9" s="611"/>
      <c r="DH9" s="611"/>
      <c r="DI9" s="611"/>
      <c r="DJ9" s="611"/>
      <c r="DK9" s="611"/>
      <c r="DL9" s="611"/>
      <c r="DM9" s="611"/>
      <c r="DN9" s="611"/>
      <c r="DO9" s="611"/>
      <c r="DP9" s="612"/>
      <c r="DQ9" s="619">
        <v>42187608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v>369199</v>
      </c>
      <c r="S10" s="611"/>
      <c r="T10" s="611"/>
      <c r="U10" s="611"/>
      <c r="V10" s="611"/>
      <c r="W10" s="611"/>
      <c r="X10" s="611"/>
      <c r="Y10" s="612"/>
      <c r="Z10" s="613">
        <v>0</v>
      </c>
      <c r="AA10" s="613"/>
      <c r="AB10" s="613"/>
      <c r="AC10" s="613"/>
      <c r="AD10" s="614">
        <v>369199</v>
      </c>
      <c r="AE10" s="614"/>
      <c r="AF10" s="614"/>
      <c r="AG10" s="614"/>
      <c r="AH10" s="614"/>
      <c r="AI10" s="614"/>
      <c r="AJ10" s="614"/>
      <c r="AK10" s="614"/>
      <c r="AL10" s="615">
        <v>0.1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7468296</v>
      </c>
      <c r="BH10" s="611"/>
      <c r="BI10" s="611"/>
      <c r="BJ10" s="611"/>
      <c r="BK10" s="611"/>
      <c r="BL10" s="611"/>
      <c r="BM10" s="611"/>
      <c r="BN10" s="612"/>
      <c r="BO10" s="613">
        <v>2.1</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946780</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630557</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54310858</v>
      </c>
      <c r="S11" s="611"/>
      <c r="T11" s="611"/>
      <c r="U11" s="611"/>
      <c r="V11" s="611"/>
      <c r="W11" s="611"/>
      <c r="X11" s="611"/>
      <c r="Y11" s="612"/>
      <c r="Z11" s="615">
        <v>4.4000000000000004</v>
      </c>
      <c r="AA11" s="616"/>
      <c r="AB11" s="616"/>
      <c r="AC11" s="622"/>
      <c r="AD11" s="619">
        <v>54310858</v>
      </c>
      <c r="AE11" s="611"/>
      <c r="AF11" s="611"/>
      <c r="AG11" s="611"/>
      <c r="AH11" s="611"/>
      <c r="AI11" s="611"/>
      <c r="AJ11" s="611"/>
      <c r="AK11" s="612"/>
      <c r="AL11" s="615">
        <v>9.6</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20291104</v>
      </c>
      <c r="BH11" s="611"/>
      <c r="BI11" s="611"/>
      <c r="BJ11" s="611"/>
      <c r="BK11" s="611"/>
      <c r="BL11" s="611"/>
      <c r="BM11" s="611"/>
      <c r="BN11" s="612"/>
      <c r="BO11" s="613">
        <v>5.7</v>
      </c>
      <c r="BP11" s="613"/>
      <c r="BQ11" s="613"/>
      <c r="BR11" s="613"/>
      <c r="BS11" s="614">
        <v>4429056</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740754</v>
      </c>
      <c r="CS11" s="611"/>
      <c r="CT11" s="611"/>
      <c r="CU11" s="611"/>
      <c r="CV11" s="611"/>
      <c r="CW11" s="611"/>
      <c r="CX11" s="611"/>
      <c r="CY11" s="612"/>
      <c r="CZ11" s="613">
        <v>0.1</v>
      </c>
      <c r="DA11" s="613"/>
      <c r="DB11" s="613"/>
      <c r="DC11" s="613"/>
      <c r="DD11" s="619">
        <v>62423</v>
      </c>
      <c r="DE11" s="611"/>
      <c r="DF11" s="611"/>
      <c r="DG11" s="611"/>
      <c r="DH11" s="611"/>
      <c r="DI11" s="611"/>
      <c r="DJ11" s="611"/>
      <c r="DK11" s="611"/>
      <c r="DL11" s="611"/>
      <c r="DM11" s="611"/>
      <c r="DN11" s="611"/>
      <c r="DO11" s="611"/>
      <c r="DP11" s="612"/>
      <c r="DQ11" s="619">
        <v>716607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103905</v>
      </c>
      <c r="S12" s="611"/>
      <c r="T12" s="611"/>
      <c r="U12" s="611"/>
      <c r="V12" s="611"/>
      <c r="W12" s="611"/>
      <c r="X12" s="611"/>
      <c r="Y12" s="612"/>
      <c r="Z12" s="613">
        <v>0</v>
      </c>
      <c r="AA12" s="613"/>
      <c r="AB12" s="613"/>
      <c r="AC12" s="613"/>
      <c r="AD12" s="614">
        <v>103905</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130467196</v>
      </c>
      <c r="BH12" s="611"/>
      <c r="BI12" s="611"/>
      <c r="BJ12" s="611"/>
      <c r="BK12" s="611"/>
      <c r="BL12" s="611"/>
      <c r="BM12" s="611"/>
      <c r="BN12" s="612"/>
      <c r="BO12" s="613">
        <v>36.6</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96187732</v>
      </c>
      <c r="CS12" s="611"/>
      <c r="CT12" s="611"/>
      <c r="CU12" s="611"/>
      <c r="CV12" s="611"/>
      <c r="CW12" s="611"/>
      <c r="CX12" s="611"/>
      <c r="CY12" s="612"/>
      <c r="CZ12" s="613">
        <v>7.8</v>
      </c>
      <c r="DA12" s="613"/>
      <c r="DB12" s="613"/>
      <c r="DC12" s="613"/>
      <c r="DD12" s="619">
        <v>523389</v>
      </c>
      <c r="DE12" s="611"/>
      <c r="DF12" s="611"/>
      <c r="DG12" s="611"/>
      <c r="DH12" s="611"/>
      <c r="DI12" s="611"/>
      <c r="DJ12" s="611"/>
      <c r="DK12" s="611"/>
      <c r="DL12" s="611"/>
      <c r="DM12" s="611"/>
      <c r="DN12" s="611"/>
      <c r="DO12" s="611"/>
      <c r="DP12" s="612"/>
      <c r="DQ12" s="619">
        <v>8803857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130067557</v>
      </c>
      <c r="BH13" s="611"/>
      <c r="BI13" s="611"/>
      <c r="BJ13" s="611"/>
      <c r="BK13" s="611"/>
      <c r="BL13" s="611"/>
      <c r="BM13" s="611"/>
      <c r="BN13" s="612"/>
      <c r="BO13" s="613">
        <v>36.5</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142205446</v>
      </c>
      <c r="CS13" s="611"/>
      <c r="CT13" s="611"/>
      <c r="CU13" s="611"/>
      <c r="CV13" s="611"/>
      <c r="CW13" s="611"/>
      <c r="CX13" s="611"/>
      <c r="CY13" s="612"/>
      <c r="CZ13" s="613">
        <v>11.6</v>
      </c>
      <c r="DA13" s="613"/>
      <c r="DB13" s="613"/>
      <c r="DC13" s="613"/>
      <c r="DD13" s="619">
        <v>72693512</v>
      </c>
      <c r="DE13" s="611"/>
      <c r="DF13" s="611"/>
      <c r="DG13" s="611"/>
      <c r="DH13" s="611"/>
      <c r="DI13" s="611"/>
      <c r="DJ13" s="611"/>
      <c r="DK13" s="611"/>
      <c r="DL13" s="611"/>
      <c r="DM13" s="611"/>
      <c r="DN13" s="611"/>
      <c r="DO13" s="611"/>
      <c r="DP13" s="612"/>
      <c r="DQ13" s="619">
        <v>78538924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6554416</v>
      </c>
      <c r="S14" s="611"/>
      <c r="T14" s="611"/>
      <c r="U14" s="611"/>
      <c r="V14" s="611"/>
      <c r="W14" s="611"/>
      <c r="X14" s="611"/>
      <c r="Y14" s="612"/>
      <c r="Z14" s="613">
        <v>0.5</v>
      </c>
      <c r="AA14" s="613"/>
      <c r="AB14" s="613"/>
      <c r="AC14" s="613"/>
      <c r="AD14" s="614">
        <v>6554416</v>
      </c>
      <c r="AE14" s="614"/>
      <c r="AF14" s="614"/>
      <c r="AG14" s="614"/>
      <c r="AH14" s="614"/>
      <c r="AI14" s="614"/>
      <c r="AJ14" s="614"/>
      <c r="AK14" s="614"/>
      <c r="AL14" s="615">
        <v>1.2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3043422</v>
      </c>
      <c r="BH14" s="611"/>
      <c r="BI14" s="611"/>
      <c r="BJ14" s="611"/>
      <c r="BK14" s="611"/>
      <c r="BL14" s="611"/>
      <c r="BM14" s="611"/>
      <c r="BN14" s="612"/>
      <c r="BO14" s="613">
        <v>0.9</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19754263</v>
      </c>
      <c r="CS14" s="611"/>
      <c r="CT14" s="611"/>
      <c r="CU14" s="611"/>
      <c r="CV14" s="611"/>
      <c r="CW14" s="611"/>
      <c r="CX14" s="611"/>
      <c r="CY14" s="612"/>
      <c r="CZ14" s="613">
        <v>1.6</v>
      </c>
      <c r="DA14" s="613"/>
      <c r="DB14" s="613"/>
      <c r="DC14" s="613"/>
      <c r="DD14" s="619">
        <v>2651026</v>
      </c>
      <c r="DE14" s="611"/>
      <c r="DF14" s="611"/>
      <c r="DG14" s="611"/>
      <c r="DH14" s="611"/>
      <c r="DI14" s="611"/>
      <c r="DJ14" s="611"/>
      <c r="DK14" s="611"/>
      <c r="DL14" s="611"/>
      <c r="DM14" s="611"/>
      <c r="DN14" s="611"/>
      <c r="DO14" s="611"/>
      <c r="DP14" s="612"/>
      <c r="DQ14" s="619">
        <v>17102960</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661247</v>
      </c>
      <c r="S15" s="611"/>
      <c r="T15" s="611"/>
      <c r="U15" s="611"/>
      <c r="V15" s="611"/>
      <c r="W15" s="611"/>
      <c r="X15" s="611"/>
      <c r="Y15" s="612"/>
      <c r="Z15" s="613">
        <v>0.1</v>
      </c>
      <c r="AA15" s="613"/>
      <c r="AB15" s="613"/>
      <c r="AC15" s="613"/>
      <c r="AD15" s="614">
        <v>661247</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16290496</v>
      </c>
      <c r="BH15" s="611"/>
      <c r="BI15" s="611"/>
      <c r="BJ15" s="611"/>
      <c r="BK15" s="611"/>
      <c r="BL15" s="611"/>
      <c r="BM15" s="611"/>
      <c r="BN15" s="612"/>
      <c r="BO15" s="613">
        <v>4.5999999999999996</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174961868</v>
      </c>
      <c r="CS15" s="611"/>
      <c r="CT15" s="611"/>
      <c r="CU15" s="611"/>
      <c r="CV15" s="611"/>
      <c r="CW15" s="611"/>
      <c r="CX15" s="611"/>
      <c r="CY15" s="612"/>
      <c r="CZ15" s="613">
        <v>14.2</v>
      </c>
      <c r="DA15" s="613"/>
      <c r="DB15" s="613"/>
      <c r="DC15" s="613"/>
      <c r="DD15" s="619">
        <v>29927734</v>
      </c>
      <c r="DE15" s="611"/>
      <c r="DF15" s="611"/>
      <c r="DG15" s="611"/>
      <c r="DH15" s="611"/>
      <c r="DI15" s="611"/>
      <c r="DJ15" s="611"/>
      <c r="DK15" s="611"/>
      <c r="DL15" s="611"/>
      <c r="DM15" s="611"/>
      <c r="DN15" s="611"/>
      <c r="DO15" s="611"/>
      <c r="DP15" s="612"/>
      <c r="DQ15" s="619">
        <v>125526437</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4548798</v>
      </c>
      <c r="S16" s="611"/>
      <c r="T16" s="611"/>
      <c r="U16" s="611"/>
      <c r="V16" s="611"/>
      <c r="W16" s="611"/>
      <c r="X16" s="611"/>
      <c r="Y16" s="612"/>
      <c r="Z16" s="613">
        <v>0.4</v>
      </c>
      <c r="AA16" s="613"/>
      <c r="AB16" s="613"/>
      <c r="AC16" s="613"/>
      <c r="AD16" s="614">
        <v>4548798</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175694</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40694</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13625342</v>
      </c>
      <c r="S17" s="611"/>
      <c r="T17" s="611"/>
      <c r="U17" s="611"/>
      <c r="V17" s="611"/>
      <c r="W17" s="611"/>
      <c r="X17" s="611"/>
      <c r="Y17" s="612"/>
      <c r="Z17" s="613">
        <v>1.1000000000000001</v>
      </c>
      <c r="AA17" s="613"/>
      <c r="AB17" s="613"/>
      <c r="AC17" s="613"/>
      <c r="AD17" s="614">
        <v>13625342</v>
      </c>
      <c r="AE17" s="614"/>
      <c r="AF17" s="614"/>
      <c r="AG17" s="614"/>
      <c r="AH17" s="614"/>
      <c r="AI17" s="614"/>
      <c r="AJ17" s="614"/>
      <c r="AK17" s="614"/>
      <c r="AL17" s="615">
        <v>2.4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95923538</v>
      </c>
      <c r="CS17" s="611"/>
      <c r="CT17" s="611"/>
      <c r="CU17" s="611"/>
      <c r="CV17" s="611"/>
      <c r="CW17" s="611"/>
      <c r="CX17" s="611"/>
      <c r="CY17" s="612"/>
      <c r="CZ17" s="613">
        <v>7.8</v>
      </c>
      <c r="DA17" s="613"/>
      <c r="DB17" s="613"/>
      <c r="DC17" s="613"/>
      <c r="DD17" s="619" t="s">
        <v>121</v>
      </c>
      <c r="DE17" s="611"/>
      <c r="DF17" s="611"/>
      <c r="DG17" s="611"/>
      <c r="DH17" s="611"/>
      <c r="DI17" s="611"/>
      <c r="DJ17" s="611"/>
      <c r="DK17" s="611"/>
      <c r="DL17" s="611"/>
      <c r="DM17" s="611"/>
      <c r="DN17" s="611"/>
      <c r="DO17" s="611"/>
      <c r="DP17" s="612"/>
      <c r="DQ17" s="619">
        <v>92896818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2343611</v>
      </c>
      <c r="S18" s="611"/>
      <c r="T18" s="611"/>
      <c r="U18" s="611"/>
      <c r="V18" s="611"/>
      <c r="W18" s="611"/>
      <c r="X18" s="611"/>
      <c r="Y18" s="612"/>
      <c r="Z18" s="613">
        <v>0.2</v>
      </c>
      <c r="AA18" s="613"/>
      <c r="AB18" s="613"/>
      <c r="AC18" s="613"/>
      <c r="AD18" s="614">
        <v>2343611</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5670223</v>
      </c>
      <c r="CS18" s="611"/>
      <c r="CT18" s="611"/>
      <c r="CU18" s="611"/>
      <c r="CV18" s="611"/>
      <c r="CW18" s="611"/>
      <c r="CX18" s="611"/>
      <c r="CY18" s="612"/>
      <c r="CZ18" s="613">
        <v>0.5</v>
      </c>
      <c r="DA18" s="613"/>
      <c r="DB18" s="613"/>
      <c r="DC18" s="613"/>
      <c r="DD18" s="619">
        <v>228024</v>
      </c>
      <c r="DE18" s="611"/>
      <c r="DF18" s="611"/>
      <c r="DG18" s="611"/>
      <c r="DH18" s="611"/>
      <c r="DI18" s="611"/>
      <c r="DJ18" s="611"/>
      <c r="DK18" s="611"/>
      <c r="DL18" s="611"/>
      <c r="DM18" s="611"/>
      <c r="DN18" s="611"/>
      <c r="DO18" s="611"/>
      <c r="DP18" s="612"/>
      <c r="DQ18" s="619">
        <v>3687232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11188442</v>
      </c>
      <c r="S19" s="611"/>
      <c r="T19" s="611"/>
      <c r="U19" s="611"/>
      <c r="V19" s="611"/>
      <c r="W19" s="611"/>
      <c r="X19" s="611"/>
      <c r="Y19" s="612"/>
      <c r="Z19" s="613">
        <v>0.9</v>
      </c>
      <c r="AA19" s="613"/>
      <c r="AB19" s="613"/>
      <c r="AC19" s="613"/>
      <c r="AD19" s="614">
        <v>11188442</v>
      </c>
      <c r="AE19" s="614"/>
      <c r="AF19" s="614"/>
      <c r="AG19" s="614"/>
      <c r="AH19" s="614"/>
      <c r="AI19" s="614"/>
      <c r="AJ19" s="614"/>
      <c r="AK19" s="614"/>
      <c r="AL19" s="615">
        <v>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37545689</v>
      </c>
      <c r="BH19" s="611"/>
      <c r="BI19" s="611"/>
      <c r="BJ19" s="611"/>
      <c r="BK19" s="611"/>
      <c r="BL19" s="611"/>
      <c r="BM19" s="611"/>
      <c r="BN19" s="612"/>
      <c r="BO19" s="613">
        <v>10.5</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93289</v>
      </c>
      <c r="S20" s="611"/>
      <c r="T20" s="611"/>
      <c r="U20" s="611"/>
      <c r="V20" s="611"/>
      <c r="W20" s="611"/>
      <c r="X20" s="611"/>
      <c r="Y20" s="612"/>
      <c r="Z20" s="613">
        <v>0</v>
      </c>
      <c r="AA20" s="613"/>
      <c r="AB20" s="613"/>
      <c r="AC20" s="613"/>
      <c r="AD20" s="614">
        <v>93289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37545689</v>
      </c>
      <c r="BH20" s="611"/>
      <c r="BI20" s="611"/>
      <c r="BJ20" s="611"/>
      <c r="BK20" s="611"/>
      <c r="BL20" s="611"/>
      <c r="BM20" s="611"/>
      <c r="BN20" s="612"/>
      <c r="BO20" s="613">
        <v>10.5</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1229157420</v>
      </c>
      <c r="CS20" s="611"/>
      <c r="CT20" s="611"/>
      <c r="CU20" s="611"/>
      <c r="CV20" s="611"/>
      <c r="CW20" s="611"/>
      <c r="CX20" s="611"/>
      <c r="CY20" s="612"/>
      <c r="CZ20" s="613">
        <v>100</v>
      </c>
      <c r="DA20" s="613"/>
      <c r="DB20" s="613"/>
      <c r="DC20" s="613"/>
      <c r="DD20" s="619">
        <v>145154210</v>
      </c>
      <c r="DE20" s="611"/>
      <c r="DF20" s="611"/>
      <c r="DG20" s="611"/>
      <c r="DH20" s="611"/>
      <c r="DI20" s="611"/>
      <c r="DJ20" s="611"/>
      <c r="DK20" s="611"/>
      <c r="DL20" s="611"/>
      <c r="DM20" s="611"/>
      <c r="DN20" s="611"/>
      <c r="DO20" s="611"/>
      <c r="DP20" s="612"/>
      <c r="DQ20" s="619">
        <v>665085876</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153237388</v>
      </c>
      <c r="S21" s="611"/>
      <c r="T21" s="611"/>
      <c r="U21" s="611"/>
      <c r="V21" s="611"/>
      <c r="W21" s="611"/>
      <c r="X21" s="611"/>
      <c r="Y21" s="612"/>
      <c r="Z21" s="613">
        <v>12.4</v>
      </c>
      <c r="AA21" s="613"/>
      <c r="AB21" s="613"/>
      <c r="AC21" s="613"/>
      <c r="AD21" s="614">
        <v>149114969</v>
      </c>
      <c r="AE21" s="614"/>
      <c r="AF21" s="614"/>
      <c r="AG21" s="614"/>
      <c r="AH21" s="614"/>
      <c r="AI21" s="614"/>
      <c r="AJ21" s="614"/>
      <c r="AK21" s="614"/>
      <c r="AL21" s="615">
        <v>26.3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371487</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149114969</v>
      </c>
      <c r="S22" s="611"/>
      <c r="T22" s="611"/>
      <c r="U22" s="611"/>
      <c r="V22" s="611"/>
      <c r="W22" s="611"/>
      <c r="X22" s="611"/>
      <c r="Y22" s="612"/>
      <c r="Z22" s="613">
        <v>12</v>
      </c>
      <c r="AA22" s="613"/>
      <c r="AB22" s="613"/>
      <c r="AC22" s="613"/>
      <c r="AD22" s="614">
        <v>149114969</v>
      </c>
      <c r="AE22" s="614"/>
      <c r="AF22" s="614"/>
      <c r="AG22" s="614"/>
      <c r="AH22" s="614"/>
      <c r="AI22" s="614"/>
      <c r="AJ22" s="614"/>
      <c r="AK22" s="614"/>
      <c r="AL22" s="615">
        <v>26.3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v>8941535</v>
      </c>
      <c r="BH22" s="611"/>
      <c r="BI22" s="611"/>
      <c r="BJ22" s="611"/>
      <c r="BK22" s="611"/>
      <c r="BL22" s="611"/>
      <c r="BM22" s="611"/>
      <c r="BN22" s="612"/>
      <c r="BO22" s="613">
        <v>2.5</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4122398</v>
      </c>
      <c r="S23" s="611"/>
      <c r="T23" s="611"/>
      <c r="U23" s="611"/>
      <c r="V23" s="611"/>
      <c r="W23" s="611"/>
      <c r="X23" s="611"/>
      <c r="Y23" s="612"/>
      <c r="Z23" s="613">
        <v>0.3</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28232667</v>
      </c>
      <c r="BH23" s="611"/>
      <c r="BI23" s="611"/>
      <c r="BJ23" s="611"/>
      <c r="BK23" s="611"/>
      <c r="BL23" s="611"/>
      <c r="BM23" s="611"/>
      <c r="BN23" s="612"/>
      <c r="BO23" s="613">
        <v>7.9</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v>21</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685921818</v>
      </c>
      <c r="CS24" s="600"/>
      <c r="CT24" s="600"/>
      <c r="CU24" s="600"/>
      <c r="CV24" s="600"/>
      <c r="CW24" s="600"/>
      <c r="CX24" s="600"/>
      <c r="CY24" s="601"/>
      <c r="CZ24" s="604">
        <v>55.8</v>
      </c>
      <c r="DA24" s="605"/>
      <c r="DB24" s="605"/>
      <c r="DC24" s="621"/>
      <c r="DD24" s="645">
        <v>387286500</v>
      </c>
      <c r="DE24" s="600"/>
      <c r="DF24" s="600"/>
      <c r="DG24" s="600"/>
      <c r="DH24" s="600"/>
      <c r="DI24" s="600"/>
      <c r="DJ24" s="600"/>
      <c r="DK24" s="601"/>
      <c r="DL24" s="645">
        <v>352962135</v>
      </c>
      <c r="DM24" s="600"/>
      <c r="DN24" s="600"/>
      <c r="DO24" s="600"/>
      <c r="DP24" s="600"/>
      <c r="DQ24" s="600"/>
      <c r="DR24" s="600"/>
      <c r="DS24" s="600"/>
      <c r="DT24" s="600"/>
      <c r="DU24" s="600"/>
      <c r="DV24" s="601"/>
      <c r="DW24" s="604">
        <v>61</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598541494</v>
      </c>
      <c r="S25" s="611"/>
      <c r="T25" s="611"/>
      <c r="U25" s="611"/>
      <c r="V25" s="611"/>
      <c r="W25" s="611"/>
      <c r="X25" s="611"/>
      <c r="Y25" s="612"/>
      <c r="Z25" s="613">
        <v>48.3</v>
      </c>
      <c r="AA25" s="613"/>
      <c r="AB25" s="613"/>
      <c r="AC25" s="613"/>
      <c r="AD25" s="614">
        <v>561757352</v>
      </c>
      <c r="AE25" s="614"/>
      <c r="AF25" s="614"/>
      <c r="AG25" s="614"/>
      <c r="AH25" s="614"/>
      <c r="AI25" s="614"/>
      <c r="AJ25" s="614"/>
      <c r="AK25" s="614"/>
      <c r="AL25" s="615">
        <v>99.2</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175040048</v>
      </c>
      <c r="CS25" s="642"/>
      <c r="CT25" s="642"/>
      <c r="CU25" s="642"/>
      <c r="CV25" s="642"/>
      <c r="CW25" s="642"/>
      <c r="CX25" s="642"/>
      <c r="CY25" s="643"/>
      <c r="CZ25" s="615">
        <v>14.2</v>
      </c>
      <c r="DA25" s="640"/>
      <c r="DB25" s="640"/>
      <c r="DC25" s="644"/>
      <c r="DD25" s="619">
        <v>149979918</v>
      </c>
      <c r="DE25" s="642"/>
      <c r="DF25" s="642"/>
      <c r="DG25" s="642"/>
      <c r="DH25" s="642"/>
      <c r="DI25" s="642"/>
      <c r="DJ25" s="642"/>
      <c r="DK25" s="643"/>
      <c r="DL25" s="619">
        <v>145299543</v>
      </c>
      <c r="DM25" s="642"/>
      <c r="DN25" s="642"/>
      <c r="DO25" s="642"/>
      <c r="DP25" s="642"/>
      <c r="DQ25" s="642"/>
      <c r="DR25" s="642"/>
      <c r="DS25" s="642"/>
      <c r="DT25" s="642"/>
      <c r="DU25" s="642"/>
      <c r="DV25" s="643"/>
      <c r="DW25" s="615">
        <v>25.1</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549557</v>
      </c>
      <c r="S26" s="611"/>
      <c r="T26" s="611"/>
      <c r="U26" s="611"/>
      <c r="V26" s="611"/>
      <c r="W26" s="611"/>
      <c r="X26" s="611"/>
      <c r="Y26" s="612"/>
      <c r="Z26" s="613">
        <v>0</v>
      </c>
      <c r="AA26" s="613"/>
      <c r="AB26" s="613"/>
      <c r="AC26" s="613"/>
      <c r="AD26" s="614">
        <v>549557</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126768002</v>
      </c>
      <c r="CS26" s="611"/>
      <c r="CT26" s="611"/>
      <c r="CU26" s="611"/>
      <c r="CV26" s="611"/>
      <c r="CW26" s="611"/>
      <c r="CX26" s="611"/>
      <c r="CY26" s="612"/>
      <c r="CZ26" s="615">
        <v>10.3</v>
      </c>
      <c r="DA26" s="640"/>
      <c r="DB26" s="640"/>
      <c r="DC26" s="644"/>
      <c r="DD26" s="619">
        <v>107113773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1832030</v>
      </c>
      <c r="S27" s="611"/>
      <c r="T27" s="611"/>
      <c r="U27" s="611"/>
      <c r="V27" s="611"/>
      <c r="W27" s="611"/>
      <c r="X27" s="611"/>
      <c r="Y27" s="612"/>
      <c r="Z27" s="613">
        <v>0.1</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356657215</v>
      </c>
      <c r="BH27" s="611"/>
      <c r="BI27" s="611"/>
      <c r="BJ27" s="611"/>
      <c r="BK27" s="611"/>
      <c r="BL27" s="611"/>
      <c r="BM27" s="611"/>
      <c r="BN27" s="612"/>
      <c r="BO27" s="613">
        <v>100</v>
      </c>
      <c r="BP27" s="613"/>
      <c r="BQ27" s="613"/>
      <c r="BR27" s="613"/>
      <c r="BS27" s="614">
        <v>4429056</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415545999</v>
      </c>
      <c r="CS27" s="642"/>
      <c r="CT27" s="642"/>
      <c r="CU27" s="642"/>
      <c r="CV27" s="642"/>
      <c r="CW27" s="642"/>
      <c r="CX27" s="642"/>
      <c r="CY27" s="643"/>
      <c r="CZ27" s="615">
        <v>33.799999999999997</v>
      </c>
      <c r="DA27" s="640"/>
      <c r="DB27" s="640"/>
      <c r="DC27" s="644"/>
      <c r="DD27" s="619">
        <v>144997531</v>
      </c>
      <c r="DE27" s="642"/>
      <c r="DF27" s="642"/>
      <c r="DG27" s="642"/>
      <c r="DH27" s="642"/>
      <c r="DI27" s="642"/>
      <c r="DJ27" s="642"/>
      <c r="DK27" s="643"/>
      <c r="DL27" s="619">
        <v>115353541</v>
      </c>
      <c r="DM27" s="642"/>
      <c r="DN27" s="642"/>
      <c r="DO27" s="642"/>
      <c r="DP27" s="642"/>
      <c r="DQ27" s="642"/>
      <c r="DR27" s="642"/>
      <c r="DS27" s="642"/>
      <c r="DT27" s="642"/>
      <c r="DU27" s="642"/>
      <c r="DV27" s="643"/>
      <c r="DW27" s="615">
        <v>19.899999999999999</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11057383</v>
      </c>
      <c r="S28" s="611"/>
      <c r="T28" s="611"/>
      <c r="U28" s="611"/>
      <c r="V28" s="611"/>
      <c r="W28" s="611"/>
      <c r="X28" s="611"/>
      <c r="Y28" s="612"/>
      <c r="Z28" s="613">
        <v>0.9</v>
      </c>
      <c r="AA28" s="613"/>
      <c r="AB28" s="613"/>
      <c r="AC28" s="613"/>
      <c r="AD28" s="614">
        <v>3024347</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95335771</v>
      </c>
      <c r="CS28" s="611"/>
      <c r="CT28" s="611"/>
      <c r="CU28" s="611"/>
      <c r="CV28" s="611"/>
      <c r="CW28" s="611"/>
      <c r="CX28" s="611"/>
      <c r="CY28" s="612"/>
      <c r="CZ28" s="615">
        <v>7.8</v>
      </c>
      <c r="DA28" s="640"/>
      <c r="DB28" s="640"/>
      <c r="DC28" s="644"/>
      <c r="DD28" s="619">
        <v>92309051</v>
      </c>
      <c r="DE28" s="611"/>
      <c r="DF28" s="611"/>
      <c r="DG28" s="611"/>
      <c r="DH28" s="611"/>
      <c r="DI28" s="611"/>
      <c r="DJ28" s="611"/>
      <c r="DK28" s="612"/>
      <c r="DL28" s="619">
        <v>92309051</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8873300</v>
      </c>
      <c r="S29" s="611"/>
      <c r="T29" s="611"/>
      <c r="U29" s="611"/>
      <c r="V29" s="611"/>
      <c r="W29" s="611"/>
      <c r="X29" s="611"/>
      <c r="Y29" s="612"/>
      <c r="Z29" s="613">
        <v>0.7</v>
      </c>
      <c r="AA29" s="613"/>
      <c r="AB29" s="613"/>
      <c r="AC29" s="613"/>
      <c r="AD29" s="614">
        <v>15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95060958</v>
      </c>
      <c r="CS29" s="642"/>
      <c r="CT29" s="642"/>
      <c r="CU29" s="642"/>
      <c r="CV29" s="642"/>
      <c r="CW29" s="642"/>
      <c r="CX29" s="642"/>
      <c r="CY29" s="643"/>
      <c r="CZ29" s="615">
        <v>7.7</v>
      </c>
      <c r="DA29" s="640"/>
      <c r="DB29" s="640"/>
      <c r="DC29" s="644"/>
      <c r="DD29" s="619">
        <v>92034238</v>
      </c>
      <c r="DE29" s="642"/>
      <c r="DF29" s="642"/>
      <c r="DG29" s="642"/>
      <c r="DH29" s="642"/>
      <c r="DI29" s="642"/>
      <c r="DJ29" s="642"/>
      <c r="DK29" s="643"/>
      <c r="DL29" s="619">
        <v>92034238</v>
      </c>
      <c r="DM29" s="642"/>
      <c r="DN29" s="642"/>
      <c r="DO29" s="642"/>
      <c r="DP29" s="642"/>
      <c r="DQ29" s="642"/>
      <c r="DR29" s="642"/>
      <c r="DS29" s="642"/>
      <c r="DT29" s="642"/>
      <c r="DU29" s="642"/>
      <c r="DV29" s="643"/>
      <c r="DW29" s="615">
        <v>15.9</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313456113</v>
      </c>
      <c r="S30" s="611"/>
      <c r="T30" s="611"/>
      <c r="U30" s="611"/>
      <c r="V30" s="611"/>
      <c r="W30" s="611"/>
      <c r="X30" s="611"/>
      <c r="Y30" s="612"/>
      <c r="Z30" s="613">
        <v>25.3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85574542</v>
      </c>
      <c r="CS30" s="611"/>
      <c r="CT30" s="611"/>
      <c r="CU30" s="611"/>
      <c r="CV30" s="611"/>
      <c r="CW30" s="611"/>
      <c r="CX30" s="611"/>
      <c r="CY30" s="612"/>
      <c r="CZ30" s="615">
        <v>7</v>
      </c>
      <c r="DA30" s="640"/>
      <c r="DB30" s="640"/>
      <c r="DC30" s="644"/>
      <c r="DD30" s="619">
        <v>83042566</v>
      </c>
      <c r="DE30" s="611"/>
      <c r="DF30" s="611"/>
      <c r="DG30" s="611"/>
      <c r="DH30" s="611"/>
      <c r="DI30" s="611"/>
      <c r="DJ30" s="611"/>
      <c r="DK30" s="612"/>
      <c r="DL30" s="619">
        <v>83042566</v>
      </c>
      <c r="DM30" s="611"/>
      <c r="DN30" s="611"/>
      <c r="DO30" s="611"/>
      <c r="DP30" s="611"/>
      <c r="DQ30" s="611"/>
      <c r="DR30" s="611"/>
      <c r="DS30" s="611"/>
      <c r="DT30" s="611"/>
      <c r="DU30" s="611"/>
      <c r="DV30" s="612"/>
      <c r="DW30" s="615">
        <v>14.4</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51869</v>
      </c>
      <c r="S31" s="611"/>
      <c r="T31" s="611"/>
      <c r="U31" s="611"/>
      <c r="V31" s="611"/>
      <c r="W31" s="611"/>
      <c r="X31" s="611"/>
      <c r="Y31" s="612"/>
      <c r="Z31" s="613">
        <v>0</v>
      </c>
      <c r="AA31" s="613"/>
      <c r="AB31" s="613"/>
      <c r="AC31" s="613"/>
      <c r="AD31" s="614">
        <v>51869</v>
      </c>
      <c r="AE31" s="614"/>
      <c r="AF31" s="614"/>
      <c r="AG31" s="614"/>
      <c r="AH31" s="614"/>
      <c r="AI31" s="614"/>
      <c r="AJ31" s="614"/>
      <c r="AK31" s="614"/>
      <c r="AL31" s="615">
        <v>0</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99.6</v>
      </c>
      <c r="BH31" s="654"/>
      <c r="BI31" s="654"/>
      <c r="BJ31" s="654"/>
      <c r="BK31" s="654"/>
      <c r="BL31" s="654"/>
      <c r="BM31" s="605">
        <v>99.2</v>
      </c>
      <c r="BN31" s="654"/>
      <c r="BO31" s="654"/>
      <c r="BP31" s="654"/>
      <c r="BQ31" s="655"/>
      <c r="BR31" s="666">
        <v>99.6</v>
      </c>
      <c r="BS31" s="654"/>
      <c r="BT31" s="654"/>
      <c r="BU31" s="654"/>
      <c r="BV31" s="654"/>
      <c r="BW31" s="654"/>
      <c r="BX31" s="605">
        <v>99.1</v>
      </c>
      <c r="BY31" s="654"/>
      <c r="BZ31" s="654"/>
      <c r="CA31" s="654"/>
      <c r="CB31" s="655"/>
      <c r="CD31" s="648"/>
      <c r="CE31" s="649"/>
      <c r="CF31" s="607" t="s">
        <v>301</v>
      </c>
      <c r="CG31" s="608"/>
      <c r="CH31" s="608"/>
      <c r="CI31" s="608"/>
      <c r="CJ31" s="608"/>
      <c r="CK31" s="608"/>
      <c r="CL31" s="608"/>
      <c r="CM31" s="608"/>
      <c r="CN31" s="608"/>
      <c r="CO31" s="608"/>
      <c r="CP31" s="608"/>
      <c r="CQ31" s="609"/>
      <c r="CR31" s="610">
        <v>9486416</v>
      </c>
      <c r="CS31" s="642"/>
      <c r="CT31" s="642"/>
      <c r="CU31" s="642"/>
      <c r="CV31" s="642"/>
      <c r="CW31" s="642"/>
      <c r="CX31" s="642"/>
      <c r="CY31" s="643"/>
      <c r="CZ31" s="615">
        <v>0.8</v>
      </c>
      <c r="DA31" s="640"/>
      <c r="DB31" s="640"/>
      <c r="DC31" s="644"/>
      <c r="DD31" s="619">
        <v>8991672</v>
      </c>
      <c r="DE31" s="642"/>
      <c r="DF31" s="642"/>
      <c r="DG31" s="642"/>
      <c r="DH31" s="642"/>
      <c r="DI31" s="642"/>
      <c r="DJ31" s="642"/>
      <c r="DK31" s="643"/>
      <c r="DL31" s="619">
        <v>8991672</v>
      </c>
      <c r="DM31" s="642"/>
      <c r="DN31" s="642"/>
      <c r="DO31" s="642"/>
      <c r="DP31" s="642"/>
      <c r="DQ31" s="642"/>
      <c r="DR31" s="642"/>
      <c r="DS31" s="642"/>
      <c r="DT31" s="642"/>
      <c r="DU31" s="642"/>
      <c r="DV31" s="643"/>
      <c r="DW31" s="615">
        <v>1.6</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68336548</v>
      </c>
      <c r="S32" s="611"/>
      <c r="T32" s="611"/>
      <c r="U32" s="611"/>
      <c r="V32" s="611"/>
      <c r="W32" s="611"/>
      <c r="X32" s="611"/>
      <c r="Y32" s="612"/>
      <c r="Z32" s="613">
        <v>5.5</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2"/>
      <c r="BI32" s="642"/>
      <c r="BJ32" s="642"/>
      <c r="BK32" s="642"/>
      <c r="BL32" s="642"/>
      <c r="BM32" s="616">
        <v>98.6</v>
      </c>
      <c r="BN32" s="642"/>
      <c r="BO32" s="642"/>
      <c r="BP32" s="642"/>
      <c r="BQ32" s="665"/>
      <c r="BR32" s="667">
        <v>99.3</v>
      </c>
      <c r="BS32" s="642"/>
      <c r="BT32" s="642"/>
      <c r="BU32" s="642"/>
      <c r="BV32" s="642"/>
      <c r="BW32" s="642"/>
      <c r="BX32" s="616">
        <v>98.5</v>
      </c>
      <c r="BY32" s="642"/>
      <c r="BZ32" s="642"/>
      <c r="CA32" s="642"/>
      <c r="CB32" s="665"/>
      <c r="CD32" s="650"/>
      <c r="CE32" s="651"/>
      <c r="CF32" s="607" t="s">
        <v>305</v>
      </c>
      <c r="CG32" s="608"/>
      <c r="CH32" s="608"/>
      <c r="CI32" s="608"/>
      <c r="CJ32" s="608"/>
      <c r="CK32" s="608"/>
      <c r="CL32" s="608"/>
      <c r="CM32" s="608"/>
      <c r="CN32" s="608"/>
      <c r="CO32" s="608"/>
      <c r="CP32" s="608"/>
      <c r="CQ32" s="609"/>
      <c r="CR32" s="610">
        <v>274813</v>
      </c>
      <c r="CS32" s="611"/>
      <c r="CT32" s="611"/>
      <c r="CU32" s="611"/>
      <c r="CV32" s="611"/>
      <c r="CW32" s="611"/>
      <c r="CX32" s="611"/>
      <c r="CY32" s="612"/>
      <c r="CZ32" s="615">
        <v>0</v>
      </c>
      <c r="DA32" s="640"/>
      <c r="DB32" s="640"/>
      <c r="DC32" s="644"/>
      <c r="DD32" s="619">
        <v>274813</v>
      </c>
      <c r="DE32" s="611"/>
      <c r="DF32" s="611"/>
      <c r="DG32" s="611"/>
      <c r="DH32" s="611"/>
      <c r="DI32" s="611"/>
      <c r="DJ32" s="611"/>
      <c r="DK32" s="612"/>
      <c r="DL32" s="619">
        <v>274813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12508055</v>
      </c>
      <c r="S33" s="611"/>
      <c r="T33" s="611"/>
      <c r="U33" s="611"/>
      <c r="V33" s="611"/>
      <c r="W33" s="611"/>
      <c r="X33" s="611"/>
      <c r="Y33" s="612"/>
      <c r="Z33" s="613">
        <v>1</v>
      </c>
      <c r="AA33" s="613"/>
      <c r="AB33" s="613"/>
      <c r="AC33" s="613"/>
      <c r="AD33" s="614">
        <v>731156</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99.9</v>
      </c>
      <c r="BH33" s="669"/>
      <c r="BI33" s="669"/>
      <c r="BJ33" s="669"/>
      <c r="BK33" s="669"/>
      <c r="BL33" s="669"/>
      <c r="BM33" s="670">
        <v>99.7</v>
      </c>
      <c r="BN33" s="669"/>
      <c r="BO33" s="669"/>
      <c r="BP33" s="669"/>
      <c r="BQ33" s="671"/>
      <c r="BR33" s="668">
        <v>99.9</v>
      </c>
      <c r="BS33" s="669"/>
      <c r="BT33" s="669"/>
      <c r="BU33" s="669"/>
      <c r="BV33" s="669"/>
      <c r="BW33" s="669"/>
      <c r="BX33" s="670">
        <v>99.6</v>
      </c>
      <c r="BY33" s="669"/>
      <c r="BZ33" s="669"/>
      <c r="CA33" s="669"/>
      <c r="CB33" s="671"/>
      <c r="CD33" s="607" t="s">
        <v>308</v>
      </c>
      <c r="CE33" s="608"/>
      <c r="CF33" s="608"/>
      <c r="CG33" s="608"/>
      <c r="CH33" s="608"/>
      <c r="CI33" s="608"/>
      <c r="CJ33" s="608"/>
      <c r="CK33" s="608"/>
      <c r="CL33" s="608"/>
      <c r="CM33" s="608"/>
      <c r="CN33" s="608"/>
      <c r="CO33" s="608"/>
      <c r="CP33" s="608"/>
      <c r="CQ33" s="609"/>
      <c r="CR33" s="610">
        <v>397905698</v>
      </c>
      <c r="CS33" s="642"/>
      <c r="CT33" s="642"/>
      <c r="CU33" s="642"/>
      <c r="CV33" s="642"/>
      <c r="CW33" s="642"/>
      <c r="CX33" s="642"/>
      <c r="CY33" s="643"/>
      <c r="CZ33" s="615">
        <v>32.4</v>
      </c>
      <c r="DA33" s="640"/>
      <c r="DB33" s="640"/>
      <c r="DC33" s="644"/>
      <c r="DD33" s="619">
        <v>240387985</v>
      </c>
      <c r="DE33" s="642"/>
      <c r="DF33" s="642"/>
      <c r="DG33" s="642"/>
      <c r="DH33" s="642"/>
      <c r="DI33" s="642"/>
      <c r="DJ33" s="642"/>
      <c r="DK33" s="643"/>
      <c r="DL33" s="619">
        <v>213994820</v>
      </c>
      <c r="DM33" s="642"/>
      <c r="DN33" s="642"/>
      <c r="DO33" s="642"/>
      <c r="DP33" s="642"/>
      <c r="DQ33" s="642"/>
      <c r="DR33" s="642"/>
      <c r="DS33" s="642"/>
      <c r="DT33" s="642"/>
      <c r="DU33" s="642"/>
      <c r="DV33" s="643"/>
      <c r="DW33" s="615">
        <v>37</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4336757</v>
      </c>
      <c r="S34" s="611"/>
      <c r="T34" s="611"/>
      <c r="U34" s="611"/>
      <c r="V34" s="611"/>
      <c r="W34" s="611"/>
      <c r="X34" s="611"/>
      <c r="Y34" s="612"/>
      <c r="Z34" s="613">
        <v>0.3</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124916696</v>
      </c>
      <c r="CS34" s="611"/>
      <c r="CT34" s="611"/>
      <c r="CU34" s="611"/>
      <c r="CV34" s="611"/>
      <c r="CW34" s="611"/>
      <c r="CX34" s="611"/>
      <c r="CY34" s="612"/>
      <c r="CZ34" s="615">
        <v>10.199999999999999</v>
      </c>
      <c r="DA34" s="640"/>
      <c r="DB34" s="640"/>
      <c r="DC34" s="644"/>
      <c r="DD34" s="619">
        <v>87516841</v>
      </c>
      <c r="DE34" s="611"/>
      <c r="DF34" s="611"/>
      <c r="DG34" s="611"/>
      <c r="DH34" s="611"/>
      <c r="DI34" s="611"/>
      <c r="DJ34" s="611"/>
      <c r="DK34" s="612"/>
      <c r="DL34" s="619">
        <v>74978534</v>
      </c>
      <c r="DM34" s="611"/>
      <c r="DN34" s="611"/>
      <c r="DO34" s="611"/>
      <c r="DP34" s="611"/>
      <c r="DQ34" s="611"/>
      <c r="DR34" s="611"/>
      <c r="DS34" s="611"/>
      <c r="DT34" s="611"/>
      <c r="DU34" s="611"/>
      <c r="DV34" s="612"/>
      <c r="DW34" s="615">
        <v>13</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14826759</v>
      </c>
      <c r="S35" s="611"/>
      <c r="T35" s="611"/>
      <c r="U35" s="611"/>
      <c r="V35" s="611"/>
      <c r="W35" s="611"/>
      <c r="X35" s="611"/>
      <c r="Y35" s="612"/>
      <c r="Z35" s="613">
        <v>1.2</v>
      </c>
      <c r="AA35" s="613"/>
      <c r="AB35" s="613"/>
      <c r="AC35" s="613"/>
      <c r="AD35" s="614" t="s">
        <v>121</v>
      </c>
      <c r="AE35" s="614"/>
      <c r="AF35" s="614"/>
      <c r="AG35" s="614"/>
      <c r="AH35" s="614"/>
      <c r="AI35" s="614"/>
      <c r="AJ35" s="614"/>
      <c r="AK35" s="614"/>
      <c r="AL35" s="615" t="s">
        <v>121</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31609376</v>
      </c>
      <c r="CS35" s="642"/>
      <c r="CT35" s="642"/>
      <c r="CU35" s="642"/>
      <c r="CV35" s="642"/>
      <c r="CW35" s="642"/>
      <c r="CX35" s="642"/>
      <c r="CY35" s="643"/>
      <c r="CZ35" s="615">
        <v>2.6</v>
      </c>
      <c r="DA35" s="640"/>
      <c r="DB35" s="640"/>
      <c r="DC35" s="644"/>
      <c r="DD35" s="619">
        <v>28600858</v>
      </c>
      <c r="DE35" s="642"/>
      <c r="DF35" s="642"/>
      <c r="DG35" s="642"/>
      <c r="DH35" s="642"/>
      <c r="DI35" s="642"/>
      <c r="DJ35" s="642"/>
      <c r="DK35" s="643"/>
      <c r="DL35" s="619">
        <v>28549226</v>
      </c>
      <c r="DM35" s="642"/>
      <c r="DN35" s="642"/>
      <c r="DO35" s="642"/>
      <c r="DP35" s="642"/>
      <c r="DQ35" s="642"/>
      <c r="DR35" s="642"/>
      <c r="DS35" s="642"/>
      <c r="DT35" s="642"/>
      <c r="DU35" s="642"/>
      <c r="DV35" s="643"/>
      <c r="DW35" s="615">
        <v>4.9000000000000004</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6164299</v>
      </c>
      <c r="S36" s="611"/>
      <c r="T36" s="611"/>
      <c r="U36" s="611"/>
      <c r="V36" s="611"/>
      <c r="W36" s="611"/>
      <c r="X36" s="611"/>
      <c r="Y36" s="612"/>
      <c r="Z36" s="613">
        <v>0.5</v>
      </c>
      <c r="AA36" s="613"/>
      <c r="AB36" s="613"/>
      <c r="AC36" s="613"/>
      <c r="AD36" s="614" t="s">
        <v>121</v>
      </c>
      <c r="AE36" s="614"/>
      <c r="AF36" s="614"/>
      <c r="AG36" s="614"/>
      <c r="AH36" s="614"/>
      <c r="AI36" s="614"/>
      <c r="AJ36" s="614"/>
      <c r="AK36" s="614"/>
      <c r="AL36" s="615" t="s">
        <v>121</v>
      </c>
      <c r="AM36" s="616"/>
      <c r="AN36" s="616"/>
      <c r="AO36" s="617"/>
      <c r="AP36" s="204"/>
      <c r="AQ36" s="676" t="s">
        <v>316</v>
      </c>
      <c r="AR36" s="677"/>
      <c r="AS36" s="677"/>
      <c r="AT36" s="677"/>
      <c r="AU36" s="677"/>
      <c r="AV36" s="677"/>
      <c r="AW36" s="677"/>
      <c r="AX36" s="677"/>
      <c r="AY36" s="678"/>
      <c r="AZ36" s="599">
        <v>109265827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623519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65968072</v>
      </c>
      <c r="CS36" s="611"/>
      <c r="CT36" s="611"/>
      <c r="CU36" s="611"/>
      <c r="CV36" s="611"/>
      <c r="CW36" s="611"/>
      <c r="CX36" s="611"/>
      <c r="CY36" s="612"/>
      <c r="CZ36" s="615">
        <v>5.4</v>
      </c>
      <c r="DA36" s="640"/>
      <c r="DB36" s="640"/>
      <c r="DC36" s="644"/>
      <c r="DD36" s="619">
        <v>57783042</v>
      </c>
      <c r="DE36" s="611"/>
      <c r="DF36" s="611"/>
      <c r="DG36" s="611"/>
      <c r="DH36" s="611"/>
      <c r="DI36" s="611"/>
      <c r="DJ36" s="611"/>
      <c r="DK36" s="612"/>
      <c r="DL36" s="619">
        <v>45123503</v>
      </c>
      <c r="DM36" s="611"/>
      <c r="DN36" s="611"/>
      <c r="DO36" s="611"/>
      <c r="DP36" s="611"/>
      <c r="DQ36" s="611"/>
      <c r="DR36" s="611"/>
      <c r="DS36" s="611"/>
      <c r="DT36" s="611"/>
      <c r="DU36" s="611"/>
      <c r="DV36" s="612"/>
      <c r="DW36" s="615">
        <v>7.8</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103495616</v>
      </c>
      <c r="S37" s="611"/>
      <c r="T37" s="611"/>
      <c r="U37" s="611"/>
      <c r="V37" s="611"/>
      <c r="W37" s="611"/>
      <c r="X37" s="611"/>
      <c r="Y37" s="612"/>
      <c r="Z37" s="613">
        <v>8.4</v>
      </c>
      <c r="AA37" s="613"/>
      <c r="AB37" s="613"/>
      <c r="AC37" s="613"/>
      <c r="AD37" s="614">
        <v>191941</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18194727</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-3689627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107544</v>
      </c>
      <c r="CS37" s="642"/>
      <c r="CT37" s="642"/>
      <c r="CU37" s="642"/>
      <c r="CV37" s="642"/>
      <c r="CW37" s="642"/>
      <c r="CX37" s="642"/>
      <c r="CY37" s="643"/>
      <c r="CZ37" s="615">
        <v>0</v>
      </c>
      <c r="DA37" s="640"/>
      <c r="DB37" s="640"/>
      <c r="DC37" s="644"/>
      <c r="DD37" s="619">
        <v>107544</v>
      </c>
      <c r="DE37" s="642"/>
      <c r="DF37" s="642"/>
      <c r="DG37" s="642"/>
      <c r="DH37" s="642"/>
      <c r="DI37" s="642"/>
      <c r="DJ37" s="642"/>
      <c r="DK37" s="643"/>
      <c r="DL37" s="619">
        <v>107544</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95419000</v>
      </c>
      <c r="S38" s="611"/>
      <c r="T38" s="611"/>
      <c r="U38" s="611"/>
      <c r="V38" s="611"/>
      <c r="W38" s="611"/>
      <c r="X38" s="611"/>
      <c r="Y38" s="612"/>
      <c r="Z38" s="613">
        <v>7.7</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5442199</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235071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79992805</v>
      </c>
      <c r="CS38" s="611"/>
      <c r="CT38" s="611"/>
      <c r="CU38" s="611"/>
      <c r="CV38" s="611"/>
      <c r="CW38" s="611"/>
      <c r="CX38" s="611"/>
      <c r="CY38" s="612"/>
      <c r="CZ38" s="615">
        <v>6.5</v>
      </c>
      <c r="DA38" s="640"/>
      <c r="DB38" s="640"/>
      <c r="DC38" s="644"/>
      <c r="DD38" s="619">
        <v>64817658</v>
      </c>
      <c r="DE38" s="611"/>
      <c r="DF38" s="611"/>
      <c r="DG38" s="611"/>
      <c r="DH38" s="611"/>
      <c r="DI38" s="611"/>
      <c r="DJ38" s="611"/>
      <c r="DK38" s="612"/>
      <c r="DL38" s="619">
        <v>64817657</v>
      </c>
      <c r="DM38" s="611"/>
      <c r="DN38" s="611"/>
      <c r="DO38" s="611"/>
      <c r="DP38" s="611"/>
      <c r="DQ38" s="611"/>
      <c r="DR38" s="611"/>
      <c r="DS38" s="611"/>
      <c r="DT38" s="611"/>
      <c r="DU38" s="611"/>
      <c r="DV38" s="612"/>
      <c r="DW38" s="615">
        <v>11.2</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v>2584936</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314339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4290596</v>
      </c>
      <c r="CS39" s="642"/>
      <c r="CT39" s="642"/>
      <c r="CU39" s="642"/>
      <c r="CV39" s="642"/>
      <c r="CW39" s="642"/>
      <c r="CX39" s="642"/>
      <c r="CY39" s="643"/>
      <c r="CZ39" s="615">
        <v>0.3</v>
      </c>
      <c r="DA39" s="640"/>
      <c r="DB39" s="640"/>
      <c r="DC39" s="644"/>
      <c r="DD39" s="619">
        <v>3803</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11998000</v>
      </c>
      <c r="S40" s="611"/>
      <c r="T40" s="611"/>
      <c r="U40" s="611"/>
      <c r="V40" s="611"/>
      <c r="W40" s="611"/>
      <c r="X40" s="611"/>
      <c r="Y40" s="612"/>
      <c r="Z40" s="613">
        <v>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v>2238753</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97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91128153</v>
      </c>
      <c r="CS40" s="611"/>
      <c r="CT40" s="611"/>
      <c r="CU40" s="611"/>
      <c r="CV40" s="611"/>
      <c r="CW40" s="611"/>
      <c r="CX40" s="611"/>
      <c r="CY40" s="612"/>
      <c r="CZ40" s="615">
        <v>7.4</v>
      </c>
      <c r="DA40" s="640"/>
      <c r="DB40" s="640"/>
      <c r="DC40" s="644"/>
      <c r="DD40" s="619">
        <v>1665783</v>
      </c>
      <c r="DE40" s="611"/>
      <c r="DF40" s="611"/>
      <c r="DG40" s="611"/>
      <c r="DH40" s="611"/>
      <c r="DI40" s="611"/>
      <c r="DJ40" s="611"/>
      <c r="DK40" s="612"/>
      <c r="DL40" s="619">
        <v>525900</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1239448780</v>
      </c>
      <c r="S41" s="683"/>
      <c r="T41" s="683"/>
      <c r="U41" s="683"/>
      <c r="V41" s="683"/>
      <c r="W41" s="683"/>
      <c r="X41" s="683"/>
      <c r="Y41" s="687"/>
      <c r="Z41" s="688">
        <v>100</v>
      </c>
      <c r="AA41" s="688"/>
      <c r="AB41" s="688"/>
      <c r="AC41" s="688"/>
      <c r="AD41" s="689">
        <v>566306237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19657772</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61147440</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407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145329904</v>
      </c>
      <c r="CS42" s="642"/>
      <c r="CT42" s="642"/>
      <c r="CU42" s="642"/>
      <c r="CV42" s="642"/>
      <c r="CW42" s="642"/>
      <c r="CX42" s="642"/>
      <c r="CY42" s="643"/>
      <c r="CZ42" s="615">
        <v>11.8</v>
      </c>
      <c r="DA42" s="640"/>
      <c r="DB42" s="640"/>
      <c r="DC42" s="644"/>
      <c r="DD42" s="619">
        <v>37411391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1771390</v>
      </c>
      <c r="CS43" s="642"/>
      <c r="CT43" s="642"/>
      <c r="CU43" s="642"/>
      <c r="CV43" s="642"/>
      <c r="CW43" s="642"/>
      <c r="CX43" s="642"/>
      <c r="CY43" s="643"/>
      <c r="CZ43" s="615">
        <v>0.1</v>
      </c>
      <c r="DA43" s="640"/>
      <c r="DB43" s="640"/>
      <c r="DC43" s="644"/>
      <c r="DD43" s="619">
        <v>459679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145154210</v>
      </c>
      <c r="CS44" s="611"/>
      <c r="CT44" s="611"/>
      <c r="CU44" s="611"/>
      <c r="CV44" s="611"/>
      <c r="CW44" s="611"/>
      <c r="CX44" s="611"/>
      <c r="CY44" s="612"/>
      <c r="CZ44" s="615">
        <v>11.8</v>
      </c>
      <c r="DA44" s="616"/>
      <c r="DB44" s="616"/>
      <c r="DC44" s="622"/>
      <c r="DD44" s="619">
        <v>37370697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54940622</v>
      </c>
      <c r="CS45" s="642"/>
      <c r="CT45" s="642"/>
      <c r="CU45" s="642"/>
      <c r="CV45" s="642"/>
      <c r="CW45" s="642"/>
      <c r="CX45" s="642"/>
      <c r="CY45" s="643"/>
      <c r="CZ45" s="615">
        <v>4.5</v>
      </c>
      <c r="DA45" s="640"/>
      <c r="DB45" s="640"/>
      <c r="DC45" s="644"/>
      <c r="DD45" s="619">
        <v>5125740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88884594</v>
      </c>
      <c r="CS46" s="611"/>
      <c r="CT46" s="611"/>
      <c r="CU46" s="611"/>
      <c r="CV46" s="611"/>
      <c r="CW46" s="611"/>
      <c r="CX46" s="611"/>
      <c r="CY46" s="612"/>
      <c r="CZ46" s="615">
        <v>7.2</v>
      </c>
      <c r="DA46" s="616"/>
      <c r="DB46" s="616"/>
      <c r="DC46" s="622"/>
      <c r="DD46" s="619">
        <v>32111963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175694</v>
      </c>
      <c r="CS47" s="642"/>
      <c r="CT47" s="642"/>
      <c r="CU47" s="642"/>
      <c r="CV47" s="642"/>
      <c r="CW47" s="642"/>
      <c r="CX47" s="642"/>
      <c r="CY47" s="643"/>
      <c r="CZ47" s="615">
        <v>0</v>
      </c>
      <c r="DA47" s="640"/>
      <c r="DB47" s="640"/>
      <c r="DC47" s="644"/>
      <c r="DD47" s="619">
        <v>40694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1229157420</v>
      </c>
      <c r="CS49" s="669"/>
      <c r="CT49" s="669"/>
      <c r="CU49" s="669"/>
      <c r="CV49" s="669"/>
      <c r="CW49" s="669"/>
      <c r="CX49" s="669"/>
      <c r="CY49" s="698"/>
      <c r="CZ49" s="690">
        <v>100</v>
      </c>
      <c r="DA49" s="699"/>
      <c r="DB49" s="699"/>
      <c r="DC49" s="700"/>
      <c r="DD49" s="701">
        <v>665085876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hOON3MINGnMEi1d6C2oe62h9mTx3wgjwKfhWM20YyTzPmxLz4+ILxK8YRv/fVW33BtdNnphLZcMOEXOpEuHSQ==" saltValue="8VgpUJJk3eYOmt1U0s53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1240188.317</v>
      </c>
      <c r="R7" s="740"/>
      <c r="S7" s="740"/>
      <c r="T7" s="740"/>
      <c r="U7" s="740"/>
      <c r="V7" s="740">
        <v>1230300.034</v>
      </c>
      <c r="W7" s="740"/>
      <c r="X7" s="740"/>
      <c r="Y7" s="740"/>
      <c r="Z7" s="740"/>
      <c r="AA7" s="740">
        <v>9888.283000000054</v>
      </c>
      <c r="AB7" s="740"/>
      <c r="AC7" s="740"/>
      <c r="AD7" s="740"/>
      <c r="AE7" s="741"/>
      <c r="AF7" s="742">
        <v>4218</v>
      </c>
      <c r="AG7" s="743"/>
      <c r="AH7" s="743"/>
      <c r="AI7" s="743"/>
      <c r="AJ7" s="744"/>
      <c r="AK7" s="745">
        <v>14926</v>
      </c>
      <c r="AL7" s="746"/>
      <c r="AM7" s="746"/>
      <c r="AN7" s="746"/>
      <c r="AO7" s="746"/>
      <c r="AP7" s="746">
        <v>1113125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556</v>
      </c>
      <c r="BT7" s="734"/>
      <c r="BU7" s="734"/>
      <c r="BV7" s="734"/>
      <c r="BW7" s="734"/>
      <c r="BX7" s="734"/>
      <c r="BY7" s="734"/>
      <c r="BZ7" s="734"/>
      <c r="CA7" s="734"/>
      <c r="CB7" s="734"/>
      <c r="CC7" s="734"/>
      <c r="CD7" s="734"/>
      <c r="CE7" s="734"/>
      <c r="CF7" s="734"/>
      <c r="CG7" s="749"/>
      <c r="CH7" s="730">
        <v>-8.1790000000000003</v>
      </c>
      <c r="CI7" s="731"/>
      <c r="CJ7" s="731"/>
      <c r="CK7" s="731"/>
      <c r="CL7" s="732"/>
      <c r="CM7" s="730">
        <v>930.29</v>
      </c>
      <c r="CN7" s="731"/>
      <c r="CO7" s="731"/>
      <c r="CP7" s="731"/>
      <c r="CQ7" s="732"/>
      <c r="CR7" s="730">
        <v>12.5</v>
      </c>
      <c r="CS7" s="731"/>
      <c r="CT7" s="731"/>
      <c r="CU7" s="731"/>
      <c r="CV7" s="732"/>
      <c r="CW7" s="730" t="s">
        <v>509</v>
      </c>
      <c r="CX7" s="731"/>
      <c r="CY7" s="731"/>
      <c r="CZ7" s="731"/>
      <c r="DA7" s="732"/>
      <c r="DB7" s="730" t="s">
        <v>509</v>
      </c>
      <c r="DC7" s="731"/>
      <c r="DD7" s="731"/>
      <c r="DE7" s="731"/>
      <c r="DF7" s="732"/>
      <c r="DG7" s="730" t="s">
        <v>509</v>
      </c>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t="s">
        <v>376</v>
      </c>
      <c r="C8" s="768"/>
      <c r="D8" s="768"/>
      <c r="E8" s="768"/>
      <c r="F8" s="768"/>
      <c r="G8" s="768"/>
      <c r="H8" s="768"/>
      <c r="I8" s="768"/>
      <c r="J8" s="768"/>
      <c r="K8" s="768"/>
      <c r="L8" s="768"/>
      <c r="M8" s="768"/>
      <c r="N8" s="768"/>
      <c r="O8" s="768"/>
      <c r="P8" s="769"/>
      <c r="Q8" s="770">
        <v>819.84699999999998</v>
      </c>
      <c r="R8" s="771"/>
      <c r="S8" s="771"/>
      <c r="T8" s="771"/>
      <c r="U8" s="771"/>
      <c r="V8" s="771">
        <v>819.83199999999999</v>
      </c>
      <c r="W8" s="771"/>
      <c r="X8" s="771"/>
      <c r="Y8" s="771"/>
      <c r="Z8" s="771"/>
      <c r="AA8" s="771">
        <v>1.4999999999986358E-2</v>
      </c>
      <c r="AB8" s="771"/>
      <c r="AC8" s="771"/>
      <c r="AD8" s="771"/>
      <c r="AE8" s="772"/>
      <c r="AF8" s="773">
        <v>0</v>
      </c>
      <c r="AG8" s="774"/>
      <c r="AH8" s="774"/>
      <c r="AI8" s="774"/>
      <c r="AJ8" s="775"/>
      <c r="AK8" s="756">
        <v>642</v>
      </c>
      <c r="AL8" s="757"/>
      <c r="AM8" s="757"/>
      <c r="AN8" s="757"/>
      <c r="AO8" s="757"/>
      <c r="AP8" s="757" t="s">
        <v>509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557</v>
      </c>
      <c r="BT8" s="761"/>
      <c r="BU8" s="761"/>
      <c r="BV8" s="761"/>
      <c r="BW8" s="761"/>
      <c r="BX8" s="761"/>
      <c r="BY8" s="761"/>
      <c r="BZ8" s="761"/>
      <c r="CA8" s="761"/>
      <c r="CB8" s="761"/>
      <c r="CC8" s="761"/>
      <c r="CD8" s="761"/>
      <c r="CE8" s="761"/>
      <c r="CF8" s="761"/>
      <c r="CG8" s="762"/>
      <c r="CH8" s="763">
        <v>39.009</v>
      </c>
      <c r="CI8" s="764"/>
      <c r="CJ8" s="764"/>
      <c r="CK8" s="764"/>
      <c r="CL8" s="765"/>
      <c r="CM8" s="763">
        <v>466.77300000000002</v>
      </c>
      <c r="CN8" s="764"/>
      <c r="CO8" s="764"/>
      <c r="CP8" s="764"/>
      <c r="CQ8" s="765"/>
      <c r="CR8" s="763">
        <v>5</v>
      </c>
      <c r="CS8" s="764"/>
      <c r="CT8" s="764"/>
      <c r="CU8" s="764"/>
      <c r="CV8" s="765"/>
      <c r="CW8" s="763" t="s">
        <v>509</v>
      </c>
      <c r="CX8" s="764"/>
      <c r="CY8" s="764"/>
      <c r="CZ8" s="764"/>
      <c r="DA8" s="765"/>
      <c r="DB8" s="763" t="s">
        <v>509</v>
      </c>
      <c r="DC8" s="764"/>
      <c r="DD8" s="764"/>
      <c r="DE8" s="764"/>
      <c r="DF8" s="765"/>
      <c r="DG8" s="763" t="s">
        <v>509</v>
      </c>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t="s">
        <v>377</v>
      </c>
      <c r="C9" s="768"/>
      <c r="D9" s="768"/>
      <c r="E9" s="768"/>
      <c r="F9" s="768"/>
      <c r="G9" s="768"/>
      <c r="H9" s="768"/>
      <c r="I9" s="768"/>
      <c r="J9" s="768"/>
      <c r="K9" s="768"/>
      <c r="L9" s="768"/>
      <c r="M9" s="768"/>
      <c r="N9" s="768"/>
      <c r="O9" s="768"/>
      <c r="P9" s="769"/>
      <c r="Q9" s="770">
        <v>148.76900000000001</v>
      </c>
      <c r="R9" s="771"/>
      <c r="S9" s="771"/>
      <c r="T9" s="771"/>
      <c r="U9" s="771"/>
      <c r="V9" s="771">
        <v>44.978999999999999</v>
      </c>
      <c r="W9" s="771"/>
      <c r="X9" s="771"/>
      <c r="Y9" s="771"/>
      <c r="Z9" s="771"/>
      <c r="AA9" s="771">
        <v>103.79</v>
      </c>
      <c r="AB9" s="771"/>
      <c r="AC9" s="771"/>
      <c r="AD9" s="771"/>
      <c r="AE9" s="772"/>
      <c r="AF9" s="773">
        <v>93</v>
      </c>
      <c r="AG9" s="774"/>
      <c r="AH9" s="774"/>
      <c r="AI9" s="774"/>
      <c r="AJ9" s="775"/>
      <c r="AK9" s="756" t="s">
        <v>509</v>
      </c>
      <c r="AL9" s="757"/>
      <c r="AM9" s="757"/>
      <c r="AN9" s="757"/>
      <c r="AO9" s="757"/>
      <c r="AP9" s="757">
        <v>384</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558</v>
      </c>
      <c r="BT9" s="761"/>
      <c r="BU9" s="761"/>
      <c r="BV9" s="761"/>
      <c r="BW9" s="761"/>
      <c r="BX9" s="761"/>
      <c r="BY9" s="761"/>
      <c r="BZ9" s="761"/>
      <c r="CA9" s="761"/>
      <c r="CB9" s="761"/>
      <c r="CC9" s="761"/>
      <c r="CD9" s="761"/>
      <c r="CE9" s="761"/>
      <c r="CF9" s="761"/>
      <c r="CG9" s="762"/>
      <c r="CH9" s="763">
        <v>66.203000000000003</v>
      </c>
      <c r="CI9" s="764"/>
      <c r="CJ9" s="764"/>
      <c r="CK9" s="764"/>
      <c r="CL9" s="765"/>
      <c r="CM9" s="763">
        <v>1112.0519999999999</v>
      </c>
      <c r="CN9" s="764"/>
      <c r="CO9" s="764"/>
      <c r="CP9" s="764"/>
      <c r="CQ9" s="765"/>
      <c r="CR9" s="763">
        <v>5</v>
      </c>
      <c r="CS9" s="764"/>
      <c r="CT9" s="764"/>
      <c r="CU9" s="764"/>
      <c r="CV9" s="765"/>
      <c r="CW9" s="763" t="s">
        <v>509</v>
      </c>
      <c r="CX9" s="764"/>
      <c r="CY9" s="764"/>
      <c r="CZ9" s="764"/>
      <c r="DA9" s="765"/>
      <c r="DB9" s="763" t="s">
        <v>509</v>
      </c>
      <c r="DC9" s="764"/>
      <c r="DD9" s="764"/>
      <c r="DE9" s="764"/>
      <c r="DF9" s="765"/>
      <c r="DG9" s="763" t="s">
        <v>509</v>
      </c>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t="s">
        <v>378</v>
      </c>
      <c r="C10" s="768"/>
      <c r="D10" s="768"/>
      <c r="E10" s="768"/>
      <c r="F10" s="768"/>
      <c r="G10" s="768"/>
      <c r="H10" s="768"/>
      <c r="I10" s="768"/>
      <c r="J10" s="768"/>
      <c r="K10" s="768"/>
      <c r="L10" s="768"/>
      <c r="M10" s="768"/>
      <c r="N10" s="768"/>
      <c r="O10" s="768"/>
      <c r="P10" s="769"/>
      <c r="Q10" s="770">
        <v>2469.9490000000001</v>
      </c>
      <c r="R10" s="771"/>
      <c r="S10" s="771"/>
      <c r="T10" s="771"/>
      <c r="U10" s="771"/>
      <c r="V10" s="771">
        <v>2170.6770000000001</v>
      </c>
      <c r="W10" s="771"/>
      <c r="X10" s="771"/>
      <c r="Y10" s="771"/>
      <c r="Z10" s="771"/>
      <c r="AA10" s="771">
        <v>299.27199999999993</v>
      </c>
      <c r="AB10" s="771"/>
      <c r="AC10" s="771"/>
      <c r="AD10" s="771"/>
      <c r="AE10" s="772"/>
      <c r="AF10" s="773">
        <v>299</v>
      </c>
      <c r="AG10" s="774"/>
      <c r="AH10" s="774"/>
      <c r="AI10" s="774"/>
      <c r="AJ10" s="775"/>
      <c r="AK10" s="756" t="s">
        <v>509</v>
      </c>
      <c r="AL10" s="757"/>
      <c r="AM10" s="757"/>
      <c r="AN10" s="757"/>
      <c r="AO10" s="757"/>
      <c r="AP10" s="757" t="s">
        <v>509</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559</v>
      </c>
      <c r="BT10" s="761"/>
      <c r="BU10" s="761"/>
      <c r="BV10" s="761"/>
      <c r="BW10" s="761"/>
      <c r="BX10" s="761"/>
      <c r="BY10" s="761"/>
      <c r="BZ10" s="761"/>
      <c r="CA10" s="761"/>
      <c r="CB10" s="761"/>
      <c r="CC10" s="761"/>
      <c r="CD10" s="761"/>
      <c r="CE10" s="761"/>
      <c r="CF10" s="761"/>
      <c r="CG10" s="762"/>
      <c r="CH10" s="763">
        <v>-33.409999999999997</v>
      </c>
      <c r="CI10" s="764"/>
      <c r="CJ10" s="764"/>
      <c r="CK10" s="764"/>
      <c r="CL10" s="765"/>
      <c r="CM10" s="763">
        <v>1013.7619999999999</v>
      </c>
      <c r="CN10" s="764"/>
      <c r="CO10" s="764"/>
      <c r="CP10" s="764"/>
      <c r="CQ10" s="765"/>
      <c r="CR10" s="763">
        <v>2.5</v>
      </c>
      <c r="CS10" s="764"/>
      <c r="CT10" s="764"/>
      <c r="CU10" s="764"/>
      <c r="CV10" s="765"/>
      <c r="CW10" s="763" t="s">
        <v>509</v>
      </c>
      <c r="CX10" s="764"/>
      <c r="CY10" s="764"/>
      <c r="CZ10" s="764"/>
      <c r="DA10" s="765"/>
      <c r="DB10" s="763" t="s">
        <v>509</v>
      </c>
      <c r="DC10" s="764"/>
      <c r="DD10" s="764"/>
      <c r="DE10" s="764"/>
      <c r="DF10" s="765"/>
      <c r="DG10" s="763" t="s">
        <v>509</v>
      </c>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t="s">
        <v>379</v>
      </c>
      <c r="C11" s="768"/>
      <c r="D11" s="768"/>
      <c r="E11" s="768"/>
      <c r="F11" s="768"/>
      <c r="G11" s="768"/>
      <c r="H11" s="768"/>
      <c r="I11" s="768"/>
      <c r="J11" s="768"/>
      <c r="K11" s="768"/>
      <c r="L11" s="768"/>
      <c r="M11" s="768"/>
      <c r="N11" s="768"/>
      <c r="O11" s="768"/>
      <c r="P11" s="769"/>
      <c r="Q11" s="770">
        <v>393920.973</v>
      </c>
      <c r="R11" s="771"/>
      <c r="S11" s="771"/>
      <c r="T11" s="771"/>
      <c r="U11" s="771"/>
      <c r="V11" s="771">
        <v>393920.973</v>
      </c>
      <c r="W11" s="771"/>
      <c r="X11" s="771"/>
      <c r="Y11" s="771"/>
      <c r="Z11" s="771"/>
      <c r="AA11" s="771">
        <v>0</v>
      </c>
      <c r="AB11" s="771"/>
      <c r="AC11" s="771"/>
      <c r="AD11" s="771"/>
      <c r="AE11" s="772"/>
      <c r="AF11" s="773" t="s">
        <v>121</v>
      </c>
      <c r="AG11" s="774"/>
      <c r="AH11" s="774"/>
      <c r="AI11" s="774"/>
      <c r="AJ11" s="775"/>
      <c r="AK11" s="756">
        <v>188403</v>
      </c>
      <c r="AL11" s="757"/>
      <c r="AM11" s="757"/>
      <c r="AN11" s="757"/>
      <c r="AO11" s="757"/>
      <c r="AP11" s="757" t="s">
        <v>509</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560</v>
      </c>
      <c r="BT11" s="761"/>
      <c r="BU11" s="761"/>
      <c r="BV11" s="761"/>
      <c r="BW11" s="761"/>
      <c r="BX11" s="761"/>
      <c r="BY11" s="761"/>
      <c r="BZ11" s="761"/>
      <c r="CA11" s="761"/>
      <c r="CB11" s="761"/>
      <c r="CC11" s="761"/>
      <c r="CD11" s="761"/>
      <c r="CE11" s="761"/>
      <c r="CF11" s="761"/>
      <c r="CG11" s="762"/>
      <c r="CH11" s="763">
        <v>-61.773000000000003</v>
      </c>
      <c r="CI11" s="764"/>
      <c r="CJ11" s="764"/>
      <c r="CK11" s="764"/>
      <c r="CL11" s="765"/>
      <c r="CM11" s="763">
        <v>1031.845</v>
      </c>
      <c r="CN11" s="764"/>
      <c r="CO11" s="764"/>
      <c r="CP11" s="764"/>
      <c r="CQ11" s="765"/>
      <c r="CR11" s="763">
        <v>30</v>
      </c>
      <c r="CS11" s="764"/>
      <c r="CT11" s="764"/>
      <c r="CU11" s="764"/>
      <c r="CV11" s="765"/>
      <c r="CW11" s="763" t="s">
        <v>509</v>
      </c>
      <c r="CX11" s="764"/>
      <c r="CY11" s="764"/>
      <c r="CZ11" s="764"/>
      <c r="DA11" s="765"/>
      <c r="DB11" s="763" t="s">
        <v>509</v>
      </c>
      <c r="DC11" s="764"/>
      <c r="DD11" s="764"/>
      <c r="DE11" s="764"/>
      <c r="DF11" s="765"/>
      <c r="DG11" s="763" t="s">
        <v>509</v>
      </c>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561</v>
      </c>
      <c r="BT12" s="761"/>
      <c r="BU12" s="761"/>
      <c r="BV12" s="761"/>
      <c r="BW12" s="761"/>
      <c r="BX12" s="761"/>
      <c r="BY12" s="761"/>
      <c r="BZ12" s="761"/>
      <c r="CA12" s="761"/>
      <c r="CB12" s="761"/>
      <c r="CC12" s="761"/>
      <c r="CD12" s="761"/>
      <c r="CE12" s="761"/>
      <c r="CF12" s="761"/>
      <c r="CG12" s="762"/>
      <c r="CH12" s="763">
        <v>37.465000000000003</v>
      </c>
      <c r="CI12" s="764"/>
      <c r="CJ12" s="764"/>
      <c r="CK12" s="764"/>
      <c r="CL12" s="765"/>
      <c r="CM12" s="763">
        <v>325.108</v>
      </c>
      <c r="CN12" s="764"/>
      <c r="CO12" s="764"/>
      <c r="CP12" s="764"/>
      <c r="CQ12" s="765"/>
      <c r="CR12" s="763" t="s">
        <v>509</v>
      </c>
      <c r="CS12" s="764"/>
      <c r="CT12" s="764"/>
      <c r="CU12" s="764"/>
      <c r="CV12" s="765"/>
      <c r="CW12" s="763" t="s">
        <v>509</v>
      </c>
      <c r="CX12" s="764"/>
      <c r="CY12" s="764"/>
      <c r="CZ12" s="764"/>
      <c r="DA12" s="765"/>
      <c r="DB12" s="763" t="s">
        <v>509</v>
      </c>
      <c r="DC12" s="764"/>
      <c r="DD12" s="764"/>
      <c r="DE12" s="764"/>
      <c r="DF12" s="765"/>
      <c r="DG12" s="763" t="s">
        <v>509</v>
      </c>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562</v>
      </c>
      <c r="BT13" s="761"/>
      <c r="BU13" s="761"/>
      <c r="BV13" s="761"/>
      <c r="BW13" s="761"/>
      <c r="BX13" s="761"/>
      <c r="BY13" s="761"/>
      <c r="BZ13" s="761"/>
      <c r="CA13" s="761"/>
      <c r="CB13" s="761"/>
      <c r="CC13" s="761"/>
      <c r="CD13" s="761"/>
      <c r="CE13" s="761"/>
      <c r="CF13" s="761"/>
      <c r="CG13" s="762"/>
      <c r="CH13" s="763">
        <v>-7.4589999999999996</v>
      </c>
      <c r="CI13" s="764"/>
      <c r="CJ13" s="764"/>
      <c r="CK13" s="764"/>
      <c r="CL13" s="765"/>
      <c r="CM13" s="763">
        <v>1492.6189999999999</v>
      </c>
      <c r="CN13" s="764"/>
      <c r="CO13" s="764"/>
      <c r="CP13" s="764"/>
      <c r="CQ13" s="765"/>
      <c r="CR13" s="763">
        <v>5</v>
      </c>
      <c r="CS13" s="764"/>
      <c r="CT13" s="764"/>
      <c r="CU13" s="764"/>
      <c r="CV13" s="765"/>
      <c r="CW13" s="763">
        <v>120.91500000000001</v>
      </c>
      <c r="CX13" s="764"/>
      <c r="CY13" s="764"/>
      <c r="CZ13" s="764"/>
      <c r="DA13" s="765"/>
      <c r="DB13" s="763" t="s">
        <v>509</v>
      </c>
      <c r="DC13" s="764"/>
      <c r="DD13" s="764"/>
      <c r="DE13" s="764"/>
      <c r="DF13" s="765"/>
      <c r="DG13" s="763" t="s">
        <v>509</v>
      </c>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563</v>
      </c>
      <c r="BT14" s="761"/>
      <c r="BU14" s="761"/>
      <c r="BV14" s="761"/>
      <c r="BW14" s="761"/>
      <c r="BX14" s="761"/>
      <c r="BY14" s="761"/>
      <c r="BZ14" s="761"/>
      <c r="CA14" s="761"/>
      <c r="CB14" s="761"/>
      <c r="CC14" s="761"/>
      <c r="CD14" s="761"/>
      <c r="CE14" s="761"/>
      <c r="CF14" s="761"/>
      <c r="CG14" s="762"/>
      <c r="CH14" s="763">
        <v>-1.3080000000000001</v>
      </c>
      <c r="CI14" s="764"/>
      <c r="CJ14" s="764"/>
      <c r="CK14" s="764"/>
      <c r="CL14" s="765"/>
      <c r="CM14" s="763">
        <v>640.827</v>
      </c>
      <c r="CN14" s="764"/>
      <c r="CO14" s="764"/>
      <c r="CP14" s="764"/>
      <c r="CQ14" s="765"/>
      <c r="CR14" s="763" t="s">
        <v>509</v>
      </c>
      <c r="CS14" s="764"/>
      <c r="CT14" s="764"/>
      <c r="CU14" s="764"/>
      <c r="CV14" s="765"/>
      <c r="CW14" s="763">
        <v>0</v>
      </c>
      <c r="CX14" s="764"/>
      <c r="CY14" s="764"/>
      <c r="CZ14" s="764"/>
      <c r="DA14" s="765"/>
      <c r="DB14" s="763" t="s">
        <v>509</v>
      </c>
      <c r="DC14" s="764"/>
      <c r="DD14" s="764"/>
      <c r="DE14" s="764"/>
      <c r="DF14" s="765"/>
      <c r="DG14" s="763" t="s">
        <v>509</v>
      </c>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564</v>
      </c>
      <c r="BT15" s="761"/>
      <c r="BU15" s="761"/>
      <c r="BV15" s="761"/>
      <c r="BW15" s="761"/>
      <c r="BX15" s="761"/>
      <c r="BY15" s="761"/>
      <c r="BZ15" s="761"/>
      <c r="CA15" s="761"/>
      <c r="CB15" s="761"/>
      <c r="CC15" s="761"/>
      <c r="CD15" s="761"/>
      <c r="CE15" s="761"/>
      <c r="CF15" s="761"/>
      <c r="CG15" s="762"/>
      <c r="CH15" s="763">
        <v>27.077999999999999</v>
      </c>
      <c r="CI15" s="764"/>
      <c r="CJ15" s="764"/>
      <c r="CK15" s="764"/>
      <c r="CL15" s="765"/>
      <c r="CM15" s="763">
        <v>161.37200000000001</v>
      </c>
      <c r="CN15" s="764"/>
      <c r="CO15" s="764"/>
      <c r="CP15" s="764"/>
      <c r="CQ15" s="765"/>
      <c r="CR15" s="763">
        <v>15</v>
      </c>
      <c r="CS15" s="764"/>
      <c r="CT15" s="764"/>
      <c r="CU15" s="764"/>
      <c r="CV15" s="765"/>
      <c r="CW15" s="763">
        <v>77.956000000000003</v>
      </c>
      <c r="CX15" s="764"/>
      <c r="CY15" s="764"/>
      <c r="CZ15" s="764"/>
      <c r="DA15" s="765"/>
      <c r="DB15" s="763">
        <v>116.1</v>
      </c>
      <c r="DC15" s="764"/>
      <c r="DD15" s="764"/>
      <c r="DE15" s="764"/>
      <c r="DF15" s="765"/>
      <c r="DG15" s="763" t="s">
        <v>509</v>
      </c>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565</v>
      </c>
      <c r="BT16" s="761"/>
      <c r="BU16" s="761"/>
      <c r="BV16" s="761"/>
      <c r="BW16" s="761"/>
      <c r="BX16" s="761"/>
      <c r="BY16" s="761"/>
      <c r="BZ16" s="761"/>
      <c r="CA16" s="761"/>
      <c r="CB16" s="761"/>
      <c r="CC16" s="761"/>
      <c r="CD16" s="761"/>
      <c r="CE16" s="761"/>
      <c r="CF16" s="761"/>
      <c r="CG16" s="762"/>
      <c r="CH16" s="763">
        <v>-145.68799999999999</v>
      </c>
      <c r="CI16" s="764"/>
      <c r="CJ16" s="764"/>
      <c r="CK16" s="764"/>
      <c r="CL16" s="765"/>
      <c r="CM16" s="763">
        <v>1801.8230000000001</v>
      </c>
      <c r="CN16" s="764"/>
      <c r="CO16" s="764"/>
      <c r="CP16" s="764"/>
      <c r="CQ16" s="765"/>
      <c r="CR16" s="763">
        <v>40.606000000000002</v>
      </c>
      <c r="CS16" s="764"/>
      <c r="CT16" s="764"/>
      <c r="CU16" s="764"/>
      <c r="CV16" s="765"/>
      <c r="CW16" s="763">
        <v>144.46799999999999</v>
      </c>
      <c r="CX16" s="764"/>
      <c r="CY16" s="764"/>
      <c r="CZ16" s="764"/>
      <c r="DA16" s="765"/>
      <c r="DB16" s="763" t="s">
        <v>509</v>
      </c>
      <c r="DC16" s="764"/>
      <c r="DD16" s="764"/>
      <c r="DE16" s="764"/>
      <c r="DF16" s="765"/>
      <c r="DG16" s="763" t="s">
        <v>509</v>
      </c>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566</v>
      </c>
      <c r="BT17" s="761"/>
      <c r="BU17" s="761"/>
      <c r="BV17" s="761"/>
      <c r="BW17" s="761"/>
      <c r="BX17" s="761"/>
      <c r="BY17" s="761"/>
      <c r="BZ17" s="761"/>
      <c r="CA17" s="761"/>
      <c r="CB17" s="761"/>
      <c r="CC17" s="761"/>
      <c r="CD17" s="761"/>
      <c r="CE17" s="761"/>
      <c r="CF17" s="761"/>
      <c r="CG17" s="762"/>
      <c r="CH17" s="763">
        <v>-16.989000000000001</v>
      </c>
      <c r="CI17" s="764"/>
      <c r="CJ17" s="764"/>
      <c r="CK17" s="764"/>
      <c r="CL17" s="765"/>
      <c r="CM17" s="763">
        <v>228.45400000000001</v>
      </c>
      <c r="CN17" s="764"/>
      <c r="CO17" s="764"/>
      <c r="CP17" s="764"/>
      <c r="CQ17" s="765"/>
      <c r="CR17" s="763">
        <v>15</v>
      </c>
      <c r="CS17" s="764"/>
      <c r="CT17" s="764"/>
      <c r="CU17" s="764"/>
      <c r="CV17" s="765"/>
      <c r="CW17" s="763">
        <v>503.19900000000001</v>
      </c>
      <c r="CX17" s="764"/>
      <c r="CY17" s="764"/>
      <c r="CZ17" s="764"/>
      <c r="DA17" s="765"/>
      <c r="DB17" s="763" t="s">
        <v>509</v>
      </c>
      <c r="DC17" s="764"/>
      <c r="DD17" s="764"/>
      <c r="DE17" s="764"/>
      <c r="DF17" s="765"/>
      <c r="DG17" s="763" t="s">
        <v>509</v>
      </c>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t="s">
        <v>567</v>
      </c>
      <c r="BT18" s="761"/>
      <c r="BU18" s="761"/>
      <c r="BV18" s="761"/>
      <c r="BW18" s="761"/>
      <c r="BX18" s="761"/>
      <c r="BY18" s="761"/>
      <c r="BZ18" s="761"/>
      <c r="CA18" s="761"/>
      <c r="CB18" s="761"/>
      <c r="CC18" s="761"/>
      <c r="CD18" s="761"/>
      <c r="CE18" s="761"/>
      <c r="CF18" s="761"/>
      <c r="CG18" s="762"/>
      <c r="CH18" s="763">
        <v>64.099000000000004</v>
      </c>
      <c r="CI18" s="764"/>
      <c r="CJ18" s="764"/>
      <c r="CK18" s="764"/>
      <c r="CL18" s="765"/>
      <c r="CM18" s="763">
        <v>628.26400000000001</v>
      </c>
      <c r="CN18" s="764"/>
      <c r="CO18" s="764"/>
      <c r="CP18" s="764"/>
      <c r="CQ18" s="765"/>
      <c r="CR18" s="763">
        <v>7.5</v>
      </c>
      <c r="CS18" s="764"/>
      <c r="CT18" s="764"/>
      <c r="CU18" s="764"/>
      <c r="CV18" s="765"/>
      <c r="CW18" s="763">
        <v>485.38</v>
      </c>
      <c r="CX18" s="764"/>
      <c r="CY18" s="764"/>
      <c r="CZ18" s="764"/>
      <c r="DA18" s="765"/>
      <c r="DB18" s="763" t="s">
        <v>509</v>
      </c>
      <c r="DC18" s="764"/>
      <c r="DD18" s="764"/>
      <c r="DE18" s="764"/>
      <c r="DF18" s="765"/>
      <c r="DG18" s="763" t="s">
        <v>509</v>
      </c>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t="s">
        <v>568</v>
      </c>
      <c r="BT19" s="761"/>
      <c r="BU19" s="761"/>
      <c r="BV19" s="761"/>
      <c r="BW19" s="761"/>
      <c r="BX19" s="761"/>
      <c r="BY19" s="761"/>
      <c r="BZ19" s="761"/>
      <c r="CA19" s="761"/>
      <c r="CB19" s="761"/>
      <c r="CC19" s="761"/>
      <c r="CD19" s="761"/>
      <c r="CE19" s="761"/>
      <c r="CF19" s="761"/>
      <c r="CG19" s="762"/>
      <c r="CH19" s="763">
        <v>319.75</v>
      </c>
      <c r="CI19" s="764"/>
      <c r="CJ19" s="764"/>
      <c r="CK19" s="764"/>
      <c r="CL19" s="765"/>
      <c r="CM19" s="763">
        <v>2992.9639999999999</v>
      </c>
      <c r="CN19" s="764"/>
      <c r="CO19" s="764"/>
      <c r="CP19" s="764"/>
      <c r="CQ19" s="765"/>
      <c r="CR19" s="763">
        <v>20</v>
      </c>
      <c r="CS19" s="764"/>
      <c r="CT19" s="764"/>
      <c r="CU19" s="764"/>
      <c r="CV19" s="765"/>
      <c r="CW19" s="763" t="s">
        <v>509</v>
      </c>
      <c r="CX19" s="764"/>
      <c r="CY19" s="764"/>
      <c r="CZ19" s="764"/>
      <c r="DA19" s="765"/>
      <c r="DB19" s="763" t="s">
        <v>509</v>
      </c>
      <c r="DC19" s="764"/>
      <c r="DD19" s="764"/>
      <c r="DE19" s="764"/>
      <c r="DF19" s="765"/>
      <c r="DG19" s="763" t="s">
        <v>509</v>
      </c>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t="s">
        <v>569</v>
      </c>
      <c r="BT20" s="761"/>
      <c r="BU20" s="761"/>
      <c r="BV20" s="761"/>
      <c r="BW20" s="761"/>
      <c r="BX20" s="761"/>
      <c r="BY20" s="761"/>
      <c r="BZ20" s="761"/>
      <c r="CA20" s="761"/>
      <c r="CB20" s="761"/>
      <c r="CC20" s="761"/>
      <c r="CD20" s="761"/>
      <c r="CE20" s="761"/>
      <c r="CF20" s="761"/>
      <c r="CG20" s="762"/>
      <c r="CH20" s="763">
        <v>10.106999999999999</v>
      </c>
      <c r="CI20" s="764"/>
      <c r="CJ20" s="764"/>
      <c r="CK20" s="764"/>
      <c r="CL20" s="765"/>
      <c r="CM20" s="763">
        <v>1558.432</v>
      </c>
      <c r="CN20" s="764"/>
      <c r="CO20" s="764"/>
      <c r="CP20" s="764"/>
      <c r="CQ20" s="765"/>
      <c r="CR20" s="763">
        <v>400</v>
      </c>
      <c r="CS20" s="764"/>
      <c r="CT20" s="764"/>
      <c r="CU20" s="764"/>
      <c r="CV20" s="765"/>
      <c r="CW20" s="763">
        <v>292.94600000000003</v>
      </c>
      <c r="CX20" s="764"/>
      <c r="CY20" s="764"/>
      <c r="CZ20" s="764"/>
      <c r="DA20" s="765"/>
      <c r="DB20" s="763" t="s">
        <v>509</v>
      </c>
      <c r="DC20" s="764"/>
      <c r="DD20" s="764"/>
      <c r="DE20" s="764"/>
      <c r="DF20" s="765"/>
      <c r="DG20" s="763" t="s">
        <v>509</v>
      </c>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t="s">
        <v>570</v>
      </c>
      <c r="BT21" s="761"/>
      <c r="BU21" s="761"/>
      <c r="BV21" s="761"/>
      <c r="BW21" s="761"/>
      <c r="BX21" s="761"/>
      <c r="BY21" s="761"/>
      <c r="BZ21" s="761"/>
      <c r="CA21" s="761"/>
      <c r="CB21" s="761"/>
      <c r="CC21" s="761"/>
      <c r="CD21" s="761"/>
      <c r="CE21" s="761"/>
      <c r="CF21" s="761"/>
      <c r="CG21" s="762"/>
      <c r="CH21" s="763">
        <v>6.7279999999999998</v>
      </c>
      <c r="CI21" s="764"/>
      <c r="CJ21" s="764"/>
      <c r="CK21" s="764"/>
      <c r="CL21" s="765"/>
      <c r="CM21" s="763">
        <v>66.025999999999996</v>
      </c>
      <c r="CN21" s="764"/>
      <c r="CO21" s="764"/>
      <c r="CP21" s="764"/>
      <c r="CQ21" s="765"/>
      <c r="CR21" s="763">
        <v>75</v>
      </c>
      <c r="CS21" s="764"/>
      <c r="CT21" s="764"/>
      <c r="CU21" s="764"/>
      <c r="CV21" s="765"/>
      <c r="CW21" s="763" t="s">
        <v>509</v>
      </c>
      <c r="CX21" s="764"/>
      <c r="CY21" s="764"/>
      <c r="CZ21" s="764"/>
      <c r="DA21" s="765"/>
      <c r="DB21" s="763" t="s">
        <v>509</v>
      </c>
      <c r="DC21" s="764"/>
      <c r="DD21" s="764"/>
      <c r="DE21" s="764"/>
      <c r="DF21" s="765"/>
      <c r="DG21" s="763" t="s">
        <v>509</v>
      </c>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380</v>
      </c>
      <c r="BA22" s="793"/>
      <c r="BB22" s="793"/>
      <c r="BC22" s="793"/>
      <c r="BD22" s="794"/>
      <c r="BE22" s="215"/>
      <c r="BF22" s="215"/>
      <c r="BG22" s="215"/>
      <c r="BH22" s="215"/>
      <c r="BI22" s="215"/>
      <c r="BJ22" s="215"/>
      <c r="BK22" s="215"/>
      <c r="BL22" s="215"/>
      <c r="BM22" s="215"/>
      <c r="BN22" s="215"/>
      <c r="BO22" s="215"/>
      <c r="BP22" s="215"/>
      <c r="BQ22" s="220">
        <v>16</v>
      </c>
      <c r="BR22" s="221"/>
      <c r="BS22" s="760" t="s">
        <v>571</v>
      </c>
      <c r="BT22" s="761"/>
      <c r="BU22" s="761"/>
      <c r="BV22" s="761"/>
      <c r="BW22" s="761"/>
      <c r="BX22" s="761"/>
      <c r="BY22" s="761"/>
      <c r="BZ22" s="761"/>
      <c r="CA22" s="761"/>
      <c r="CB22" s="761"/>
      <c r="CC22" s="761"/>
      <c r="CD22" s="761"/>
      <c r="CE22" s="761"/>
      <c r="CF22" s="761"/>
      <c r="CG22" s="762"/>
      <c r="CH22" s="763">
        <v>21.265999999999998</v>
      </c>
      <c r="CI22" s="764"/>
      <c r="CJ22" s="764"/>
      <c r="CK22" s="764"/>
      <c r="CL22" s="765"/>
      <c r="CM22" s="763">
        <v>285.7</v>
      </c>
      <c r="CN22" s="764"/>
      <c r="CO22" s="764"/>
      <c r="CP22" s="764"/>
      <c r="CQ22" s="765"/>
      <c r="CR22" s="763">
        <v>25</v>
      </c>
      <c r="CS22" s="764"/>
      <c r="CT22" s="764"/>
      <c r="CU22" s="764"/>
      <c r="CV22" s="765"/>
      <c r="CW22" s="763" t="s">
        <v>509</v>
      </c>
      <c r="CX22" s="764"/>
      <c r="CY22" s="764"/>
      <c r="CZ22" s="764"/>
      <c r="DA22" s="765"/>
      <c r="DB22" s="763" t="s">
        <v>509</v>
      </c>
      <c r="DC22" s="764"/>
      <c r="DD22" s="764"/>
      <c r="DE22" s="764"/>
      <c r="DF22" s="765"/>
      <c r="DG22" s="763" t="s">
        <v>509</v>
      </c>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381</v>
      </c>
      <c r="B23" s="776" t="s">
        <v>382</v>
      </c>
      <c r="C23" s="777"/>
      <c r="D23" s="777"/>
      <c r="E23" s="777"/>
      <c r="F23" s="777"/>
      <c r="G23" s="777"/>
      <c r="H23" s="777"/>
      <c r="I23" s="777"/>
      <c r="J23" s="777"/>
      <c r="K23" s="777"/>
      <c r="L23" s="777"/>
      <c r="M23" s="777"/>
      <c r="N23" s="777"/>
      <c r="O23" s="777"/>
      <c r="P23" s="778"/>
      <c r="Q23" s="779">
        <f>SUM(Q7:U22)</f>
        <v>1637547.8550000002</v>
      </c>
      <c r="R23" s="780"/>
      <c r="S23" s="780"/>
      <c r="T23" s="780"/>
      <c r="U23" s="780"/>
      <c r="V23" s="780">
        <f t="shared" ref="V23" si="0">SUM(V7:Z22)</f>
        <v>1627256.4949999999</v>
      </c>
      <c r="W23" s="780"/>
      <c r="X23" s="780"/>
      <c r="Y23" s="780"/>
      <c r="Z23" s="780"/>
      <c r="AA23" s="780">
        <f t="shared" ref="AA23" si="1">SUM(AA7:AE22)</f>
        <v>10291.360000000055</v>
      </c>
      <c r="AB23" s="780"/>
      <c r="AC23" s="780"/>
      <c r="AD23" s="780"/>
      <c r="AE23" s="781"/>
      <c r="AF23" s="782">
        <v>4610</v>
      </c>
      <c r="AG23" s="780"/>
      <c r="AH23" s="780"/>
      <c r="AI23" s="780"/>
      <c r="AJ23" s="783"/>
      <c r="AK23" s="784"/>
      <c r="AL23" s="785"/>
      <c r="AM23" s="785"/>
      <c r="AN23" s="785"/>
      <c r="AO23" s="785"/>
      <c r="AP23" s="780">
        <f>SUM(AP7:AT22)</f>
        <v>1113509</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t="s">
        <v>572</v>
      </c>
      <c r="BT23" s="761"/>
      <c r="BU23" s="761"/>
      <c r="BV23" s="761"/>
      <c r="BW23" s="761"/>
      <c r="BX23" s="761"/>
      <c r="BY23" s="761"/>
      <c r="BZ23" s="761"/>
      <c r="CA23" s="761"/>
      <c r="CB23" s="761"/>
      <c r="CC23" s="761"/>
      <c r="CD23" s="761"/>
      <c r="CE23" s="761"/>
      <c r="CF23" s="761"/>
      <c r="CG23" s="762"/>
      <c r="CH23" s="763">
        <v>55.734000000000002</v>
      </c>
      <c r="CI23" s="764"/>
      <c r="CJ23" s="764"/>
      <c r="CK23" s="764"/>
      <c r="CL23" s="765"/>
      <c r="CM23" s="763">
        <v>374.60899999999998</v>
      </c>
      <c r="CN23" s="764"/>
      <c r="CO23" s="764"/>
      <c r="CP23" s="764"/>
      <c r="CQ23" s="765"/>
      <c r="CR23" s="763">
        <v>100</v>
      </c>
      <c r="CS23" s="764"/>
      <c r="CT23" s="764"/>
      <c r="CU23" s="764"/>
      <c r="CV23" s="765"/>
      <c r="CW23" s="763">
        <v>361.411</v>
      </c>
      <c r="CX23" s="764"/>
      <c r="CY23" s="764"/>
      <c r="CZ23" s="764"/>
      <c r="DA23" s="765"/>
      <c r="DB23" s="763" t="s">
        <v>509</v>
      </c>
      <c r="DC23" s="764"/>
      <c r="DD23" s="764"/>
      <c r="DE23" s="764"/>
      <c r="DF23" s="765"/>
      <c r="DG23" s="763" t="s">
        <v>509</v>
      </c>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383</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t="s">
        <v>573</v>
      </c>
      <c r="BT24" s="761"/>
      <c r="BU24" s="761"/>
      <c r="BV24" s="761"/>
      <c r="BW24" s="761"/>
      <c r="BX24" s="761"/>
      <c r="BY24" s="761"/>
      <c r="BZ24" s="761"/>
      <c r="CA24" s="761"/>
      <c r="CB24" s="761"/>
      <c r="CC24" s="761"/>
      <c r="CD24" s="761"/>
      <c r="CE24" s="761"/>
      <c r="CF24" s="761"/>
      <c r="CG24" s="762"/>
      <c r="CH24" s="763">
        <v>39.002000000000002</v>
      </c>
      <c r="CI24" s="764"/>
      <c r="CJ24" s="764"/>
      <c r="CK24" s="764"/>
      <c r="CL24" s="765"/>
      <c r="CM24" s="763">
        <v>259.44200000000001</v>
      </c>
      <c r="CN24" s="764"/>
      <c r="CO24" s="764"/>
      <c r="CP24" s="764"/>
      <c r="CQ24" s="765"/>
      <c r="CR24" s="763" t="s">
        <v>509</v>
      </c>
      <c r="CS24" s="764"/>
      <c r="CT24" s="764"/>
      <c r="CU24" s="764"/>
      <c r="CV24" s="765"/>
      <c r="CW24" s="763">
        <v>88.637</v>
      </c>
      <c r="CX24" s="764"/>
      <c r="CY24" s="764"/>
      <c r="CZ24" s="764"/>
      <c r="DA24" s="765"/>
      <c r="DB24" s="763" t="s">
        <v>509</v>
      </c>
      <c r="DC24" s="764"/>
      <c r="DD24" s="764"/>
      <c r="DE24" s="764"/>
      <c r="DF24" s="765"/>
      <c r="DG24" s="763" t="s">
        <v>509</v>
      </c>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t="s">
        <v>574</v>
      </c>
      <c r="BT25" s="761"/>
      <c r="BU25" s="761"/>
      <c r="BV25" s="761"/>
      <c r="BW25" s="761"/>
      <c r="BX25" s="761"/>
      <c r="BY25" s="761"/>
      <c r="BZ25" s="761"/>
      <c r="CA25" s="761"/>
      <c r="CB25" s="761"/>
      <c r="CC25" s="761"/>
      <c r="CD25" s="761"/>
      <c r="CE25" s="761"/>
      <c r="CF25" s="761"/>
      <c r="CG25" s="762"/>
      <c r="CH25" s="763">
        <v>-4.6689170000000004</v>
      </c>
      <c r="CI25" s="764"/>
      <c r="CJ25" s="764"/>
      <c r="CK25" s="764"/>
      <c r="CL25" s="765"/>
      <c r="CM25" s="763">
        <v>-10.562436999999999</v>
      </c>
      <c r="CN25" s="764"/>
      <c r="CO25" s="764"/>
      <c r="CP25" s="764"/>
      <c r="CQ25" s="765"/>
      <c r="CR25" s="763">
        <v>0.5</v>
      </c>
      <c r="CS25" s="764"/>
      <c r="CT25" s="764"/>
      <c r="CU25" s="764"/>
      <c r="CV25" s="765"/>
      <c r="CW25" s="763">
        <v>22.55</v>
      </c>
      <c r="CX25" s="764"/>
      <c r="CY25" s="764"/>
      <c r="CZ25" s="764"/>
      <c r="DA25" s="765"/>
      <c r="DB25" s="763" t="s">
        <v>509</v>
      </c>
      <c r="DC25" s="764"/>
      <c r="DD25" s="764"/>
      <c r="DE25" s="764"/>
      <c r="DF25" s="765"/>
      <c r="DG25" s="763" t="s">
        <v>509</v>
      </c>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1" t="s">
        <v>388</v>
      </c>
      <c r="AG26" s="802"/>
      <c r="AH26" s="802"/>
      <c r="AI26" s="802"/>
      <c r="AJ26" s="803"/>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365</v>
      </c>
      <c r="BF26" s="721"/>
      <c r="BG26" s="721"/>
      <c r="BH26" s="721"/>
      <c r="BI26" s="727"/>
      <c r="BJ26" s="214"/>
      <c r="BK26" s="214"/>
      <c r="BL26" s="214"/>
      <c r="BM26" s="214"/>
      <c r="BN26" s="214"/>
      <c r="BO26" s="223"/>
      <c r="BP26" s="223"/>
      <c r="BQ26" s="220">
        <v>20</v>
      </c>
      <c r="BR26" s="221"/>
      <c r="BS26" s="760" t="s">
        <v>575</v>
      </c>
      <c r="BT26" s="761"/>
      <c r="BU26" s="761"/>
      <c r="BV26" s="761"/>
      <c r="BW26" s="761"/>
      <c r="BX26" s="761"/>
      <c r="BY26" s="761"/>
      <c r="BZ26" s="761"/>
      <c r="CA26" s="761"/>
      <c r="CB26" s="761"/>
      <c r="CC26" s="761"/>
      <c r="CD26" s="761"/>
      <c r="CE26" s="761"/>
      <c r="CF26" s="761"/>
      <c r="CG26" s="762"/>
      <c r="CH26" s="763">
        <v>47.133000000000003</v>
      </c>
      <c r="CI26" s="764"/>
      <c r="CJ26" s="764"/>
      <c r="CK26" s="764"/>
      <c r="CL26" s="765"/>
      <c r="CM26" s="763">
        <v>2424.8249999999998</v>
      </c>
      <c r="CN26" s="764"/>
      <c r="CO26" s="764"/>
      <c r="CP26" s="764"/>
      <c r="CQ26" s="765"/>
      <c r="CR26" s="763">
        <v>477.6</v>
      </c>
      <c r="CS26" s="764"/>
      <c r="CT26" s="764"/>
      <c r="CU26" s="764"/>
      <c r="CV26" s="765"/>
      <c r="CW26" s="763">
        <v>4.3650000000000002</v>
      </c>
      <c r="CX26" s="764"/>
      <c r="CY26" s="764"/>
      <c r="CZ26" s="764"/>
      <c r="DA26" s="765"/>
      <c r="DB26" s="763" t="s">
        <v>509</v>
      </c>
      <c r="DC26" s="764"/>
      <c r="DD26" s="764"/>
      <c r="DE26" s="764"/>
      <c r="DF26" s="765"/>
      <c r="DG26" s="763" t="s">
        <v>509</v>
      </c>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t="s">
        <v>576</v>
      </c>
      <c r="BT27" s="761"/>
      <c r="BU27" s="761"/>
      <c r="BV27" s="761"/>
      <c r="BW27" s="761"/>
      <c r="BX27" s="761"/>
      <c r="BY27" s="761"/>
      <c r="BZ27" s="761"/>
      <c r="CA27" s="761"/>
      <c r="CB27" s="761"/>
      <c r="CC27" s="761"/>
      <c r="CD27" s="761"/>
      <c r="CE27" s="761"/>
      <c r="CF27" s="761"/>
      <c r="CG27" s="762"/>
      <c r="CH27" s="763">
        <v>13.425000000000001</v>
      </c>
      <c r="CI27" s="764"/>
      <c r="CJ27" s="764"/>
      <c r="CK27" s="764"/>
      <c r="CL27" s="765"/>
      <c r="CM27" s="763">
        <v>610.14499999999998</v>
      </c>
      <c r="CN27" s="764"/>
      <c r="CO27" s="764"/>
      <c r="CP27" s="764"/>
      <c r="CQ27" s="765"/>
      <c r="CR27" s="763">
        <v>236</v>
      </c>
      <c r="CS27" s="764"/>
      <c r="CT27" s="764"/>
      <c r="CU27" s="764"/>
      <c r="CV27" s="765"/>
      <c r="CW27" s="763" t="s">
        <v>509</v>
      </c>
      <c r="CX27" s="764"/>
      <c r="CY27" s="764"/>
      <c r="CZ27" s="764"/>
      <c r="DA27" s="765"/>
      <c r="DB27" s="763" t="s">
        <v>509</v>
      </c>
      <c r="DC27" s="764"/>
      <c r="DD27" s="764"/>
      <c r="DE27" s="764"/>
      <c r="DF27" s="765"/>
      <c r="DG27" s="763" t="s">
        <v>509</v>
      </c>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393</v>
      </c>
      <c r="C28" s="737"/>
      <c r="D28" s="737"/>
      <c r="E28" s="737"/>
      <c r="F28" s="737"/>
      <c r="G28" s="737"/>
      <c r="H28" s="737"/>
      <c r="I28" s="737"/>
      <c r="J28" s="737"/>
      <c r="K28" s="737"/>
      <c r="L28" s="737"/>
      <c r="M28" s="737"/>
      <c r="N28" s="737"/>
      <c r="O28" s="737"/>
      <c r="P28" s="738"/>
      <c r="Q28" s="809">
        <v>160.715</v>
      </c>
      <c r="R28" s="810"/>
      <c r="S28" s="810"/>
      <c r="T28" s="810"/>
      <c r="U28" s="810"/>
      <c r="V28" s="810">
        <v>160.715</v>
      </c>
      <c r="W28" s="810"/>
      <c r="X28" s="810"/>
      <c r="Y28" s="810"/>
      <c r="Z28" s="810"/>
      <c r="AA28" s="810">
        <f t="shared" ref="AA28:AA37" si="2">+Q28-V28</f>
        <v>0</v>
      </c>
      <c r="AB28" s="810"/>
      <c r="AC28" s="810"/>
      <c r="AD28" s="810"/>
      <c r="AE28" s="811"/>
      <c r="AF28" s="812" t="s">
        <v>121</v>
      </c>
      <c r="AG28" s="810"/>
      <c r="AH28" s="810"/>
      <c r="AI28" s="810"/>
      <c r="AJ28" s="813"/>
      <c r="AK28" s="814">
        <v>27</v>
      </c>
      <c r="AL28" s="815"/>
      <c r="AM28" s="815"/>
      <c r="AN28" s="815"/>
      <c r="AO28" s="815"/>
      <c r="AP28" s="815">
        <v>334</v>
      </c>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t="s">
        <v>577</v>
      </c>
      <c r="BT28" s="761"/>
      <c r="BU28" s="761"/>
      <c r="BV28" s="761"/>
      <c r="BW28" s="761"/>
      <c r="BX28" s="761"/>
      <c r="BY28" s="761"/>
      <c r="BZ28" s="761"/>
      <c r="CA28" s="761"/>
      <c r="CB28" s="761"/>
      <c r="CC28" s="761"/>
      <c r="CD28" s="761"/>
      <c r="CE28" s="761"/>
      <c r="CF28" s="761"/>
      <c r="CG28" s="762"/>
      <c r="CH28" s="763">
        <v>-56.145000000000003</v>
      </c>
      <c r="CI28" s="764"/>
      <c r="CJ28" s="764"/>
      <c r="CK28" s="764"/>
      <c r="CL28" s="765"/>
      <c r="CM28" s="763">
        <v>2590.4670000000001</v>
      </c>
      <c r="CN28" s="764"/>
      <c r="CO28" s="764"/>
      <c r="CP28" s="764"/>
      <c r="CQ28" s="765"/>
      <c r="CR28" s="763">
        <v>550</v>
      </c>
      <c r="CS28" s="764"/>
      <c r="CT28" s="764"/>
      <c r="CU28" s="764"/>
      <c r="CV28" s="765"/>
      <c r="CW28" s="763">
        <v>223.803</v>
      </c>
      <c r="CX28" s="764"/>
      <c r="CY28" s="764"/>
      <c r="CZ28" s="764"/>
      <c r="DA28" s="765"/>
      <c r="DB28" s="763" t="s">
        <v>509</v>
      </c>
      <c r="DC28" s="764"/>
      <c r="DD28" s="764"/>
      <c r="DE28" s="764"/>
      <c r="DF28" s="765"/>
      <c r="DG28" s="763" t="s">
        <v>509</v>
      </c>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394</v>
      </c>
      <c r="C29" s="768"/>
      <c r="D29" s="768"/>
      <c r="E29" s="768"/>
      <c r="F29" s="768"/>
      <c r="G29" s="768"/>
      <c r="H29" s="768"/>
      <c r="I29" s="768"/>
      <c r="J29" s="768"/>
      <c r="K29" s="768"/>
      <c r="L29" s="768"/>
      <c r="M29" s="768"/>
      <c r="N29" s="768"/>
      <c r="O29" s="768"/>
      <c r="P29" s="769"/>
      <c r="Q29" s="770">
        <v>181041.924</v>
      </c>
      <c r="R29" s="771"/>
      <c r="S29" s="771"/>
      <c r="T29" s="771"/>
      <c r="U29" s="771"/>
      <c r="V29" s="771">
        <v>180418.40599999999</v>
      </c>
      <c r="W29" s="771"/>
      <c r="X29" s="771"/>
      <c r="Y29" s="771"/>
      <c r="Z29" s="771"/>
      <c r="AA29" s="771">
        <f t="shared" si="2"/>
        <v>623.51800000001094</v>
      </c>
      <c r="AB29" s="771"/>
      <c r="AC29" s="771"/>
      <c r="AD29" s="771"/>
      <c r="AE29" s="772"/>
      <c r="AF29" s="773">
        <v>624</v>
      </c>
      <c r="AG29" s="774"/>
      <c r="AH29" s="774"/>
      <c r="AI29" s="774"/>
      <c r="AJ29" s="775"/>
      <c r="AK29" s="821">
        <v>20394</v>
      </c>
      <c r="AL29" s="817"/>
      <c r="AM29" s="817"/>
      <c r="AN29" s="817"/>
      <c r="AO29" s="817"/>
      <c r="AP29" s="817" t="s">
        <v>509</v>
      </c>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t="s">
        <v>578</v>
      </c>
      <c r="BT29" s="761"/>
      <c r="BU29" s="761"/>
      <c r="BV29" s="761"/>
      <c r="BW29" s="761"/>
      <c r="BX29" s="761"/>
      <c r="BY29" s="761"/>
      <c r="BZ29" s="761"/>
      <c r="CA29" s="761"/>
      <c r="CB29" s="761"/>
      <c r="CC29" s="761"/>
      <c r="CD29" s="761"/>
      <c r="CE29" s="761"/>
      <c r="CF29" s="761"/>
      <c r="CG29" s="762"/>
      <c r="CH29" s="763">
        <v>-1.617</v>
      </c>
      <c r="CI29" s="764"/>
      <c r="CJ29" s="764"/>
      <c r="CK29" s="764"/>
      <c r="CL29" s="765"/>
      <c r="CM29" s="763">
        <v>2148.34</v>
      </c>
      <c r="CN29" s="764"/>
      <c r="CO29" s="764"/>
      <c r="CP29" s="764"/>
      <c r="CQ29" s="765"/>
      <c r="CR29" s="763">
        <v>540</v>
      </c>
      <c r="CS29" s="764"/>
      <c r="CT29" s="764"/>
      <c r="CU29" s="764"/>
      <c r="CV29" s="765"/>
      <c r="CW29" s="763" t="s">
        <v>509</v>
      </c>
      <c r="CX29" s="764"/>
      <c r="CY29" s="764"/>
      <c r="CZ29" s="764"/>
      <c r="DA29" s="765"/>
      <c r="DB29" s="763" t="s">
        <v>509</v>
      </c>
      <c r="DC29" s="764"/>
      <c r="DD29" s="764"/>
      <c r="DE29" s="764"/>
      <c r="DF29" s="765"/>
      <c r="DG29" s="763" t="s">
        <v>509</v>
      </c>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395</v>
      </c>
      <c r="C30" s="768"/>
      <c r="D30" s="768"/>
      <c r="E30" s="768"/>
      <c r="F30" s="768"/>
      <c r="G30" s="768"/>
      <c r="H30" s="768"/>
      <c r="I30" s="768"/>
      <c r="J30" s="768"/>
      <c r="K30" s="768"/>
      <c r="L30" s="768"/>
      <c r="M30" s="768"/>
      <c r="N30" s="768"/>
      <c r="O30" s="768"/>
      <c r="P30" s="769"/>
      <c r="Q30" s="770">
        <v>35171.902000000002</v>
      </c>
      <c r="R30" s="771"/>
      <c r="S30" s="771"/>
      <c r="T30" s="771"/>
      <c r="U30" s="771"/>
      <c r="V30" s="771">
        <v>33654.277999999998</v>
      </c>
      <c r="W30" s="771"/>
      <c r="X30" s="771"/>
      <c r="Y30" s="771"/>
      <c r="Z30" s="771"/>
      <c r="AA30" s="771">
        <f t="shared" si="2"/>
        <v>1517.6240000000034</v>
      </c>
      <c r="AB30" s="771"/>
      <c r="AC30" s="771"/>
      <c r="AD30" s="771"/>
      <c r="AE30" s="772"/>
      <c r="AF30" s="773">
        <v>1518</v>
      </c>
      <c r="AG30" s="774"/>
      <c r="AH30" s="774"/>
      <c r="AI30" s="774"/>
      <c r="AJ30" s="775"/>
      <c r="AK30" s="821">
        <v>7600</v>
      </c>
      <c r="AL30" s="817"/>
      <c r="AM30" s="817"/>
      <c r="AN30" s="817"/>
      <c r="AO30" s="817"/>
      <c r="AP30" s="817" t="s">
        <v>509</v>
      </c>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t="s">
        <v>579</v>
      </c>
      <c r="BT30" s="761"/>
      <c r="BU30" s="761"/>
      <c r="BV30" s="761"/>
      <c r="BW30" s="761"/>
      <c r="BX30" s="761"/>
      <c r="BY30" s="761"/>
      <c r="BZ30" s="761"/>
      <c r="CA30" s="761"/>
      <c r="CB30" s="761"/>
      <c r="CC30" s="761"/>
      <c r="CD30" s="761"/>
      <c r="CE30" s="761"/>
      <c r="CF30" s="761"/>
      <c r="CG30" s="762"/>
      <c r="CH30" s="763">
        <v>3.6720000000000002</v>
      </c>
      <c r="CI30" s="764"/>
      <c r="CJ30" s="764"/>
      <c r="CK30" s="764"/>
      <c r="CL30" s="765"/>
      <c r="CM30" s="763">
        <v>13095.27</v>
      </c>
      <c r="CN30" s="764"/>
      <c r="CO30" s="764"/>
      <c r="CP30" s="764"/>
      <c r="CQ30" s="765"/>
      <c r="CR30" s="763">
        <v>300</v>
      </c>
      <c r="CS30" s="764"/>
      <c r="CT30" s="764"/>
      <c r="CU30" s="764"/>
      <c r="CV30" s="765"/>
      <c r="CW30" s="763" t="s">
        <v>509</v>
      </c>
      <c r="CX30" s="764"/>
      <c r="CY30" s="764"/>
      <c r="CZ30" s="764"/>
      <c r="DA30" s="765"/>
      <c r="DB30" s="763" t="s">
        <v>509</v>
      </c>
      <c r="DC30" s="764"/>
      <c r="DD30" s="764"/>
      <c r="DE30" s="764"/>
      <c r="DF30" s="765"/>
      <c r="DG30" s="763" t="s">
        <v>509</v>
      </c>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396</v>
      </c>
      <c r="C31" s="768"/>
      <c r="D31" s="768"/>
      <c r="E31" s="768"/>
      <c r="F31" s="768"/>
      <c r="G31" s="768"/>
      <c r="H31" s="768"/>
      <c r="I31" s="768"/>
      <c r="J31" s="768"/>
      <c r="K31" s="768"/>
      <c r="L31" s="768"/>
      <c r="M31" s="768"/>
      <c r="N31" s="768"/>
      <c r="O31" s="768"/>
      <c r="P31" s="769"/>
      <c r="Q31" s="770">
        <v>171427.37400000001</v>
      </c>
      <c r="R31" s="771"/>
      <c r="S31" s="771"/>
      <c r="T31" s="771"/>
      <c r="U31" s="771"/>
      <c r="V31" s="771">
        <v>171404.68700000001</v>
      </c>
      <c r="W31" s="771"/>
      <c r="X31" s="771"/>
      <c r="Y31" s="771"/>
      <c r="Z31" s="771"/>
      <c r="AA31" s="771">
        <f t="shared" si="2"/>
        <v>22.687000000005355</v>
      </c>
      <c r="AB31" s="771"/>
      <c r="AC31" s="771"/>
      <c r="AD31" s="771"/>
      <c r="AE31" s="772"/>
      <c r="AF31" s="773">
        <v>23</v>
      </c>
      <c r="AG31" s="774"/>
      <c r="AH31" s="774"/>
      <c r="AI31" s="774"/>
      <c r="AJ31" s="775"/>
      <c r="AK31" s="821">
        <v>28067</v>
      </c>
      <c r="AL31" s="817"/>
      <c r="AM31" s="817"/>
      <c r="AN31" s="817"/>
      <c r="AO31" s="817"/>
      <c r="AP31" s="817" t="s">
        <v>509</v>
      </c>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t="s">
        <v>580</v>
      </c>
      <c r="BT31" s="761"/>
      <c r="BU31" s="761"/>
      <c r="BV31" s="761"/>
      <c r="BW31" s="761"/>
      <c r="BX31" s="761"/>
      <c r="BY31" s="761"/>
      <c r="BZ31" s="761"/>
      <c r="CA31" s="761"/>
      <c r="CB31" s="761"/>
      <c r="CC31" s="761"/>
      <c r="CD31" s="761"/>
      <c r="CE31" s="761"/>
      <c r="CF31" s="761"/>
      <c r="CG31" s="762"/>
      <c r="CH31" s="763">
        <v>10.813000000000001</v>
      </c>
      <c r="CI31" s="764"/>
      <c r="CJ31" s="764"/>
      <c r="CK31" s="764"/>
      <c r="CL31" s="765"/>
      <c r="CM31" s="763">
        <v>763.94899999999996</v>
      </c>
      <c r="CN31" s="764"/>
      <c r="CO31" s="764"/>
      <c r="CP31" s="764"/>
      <c r="CQ31" s="765"/>
      <c r="CR31" s="763" t="s">
        <v>509</v>
      </c>
      <c r="CS31" s="764"/>
      <c r="CT31" s="764"/>
      <c r="CU31" s="764"/>
      <c r="CV31" s="765"/>
      <c r="CW31" s="763" t="s">
        <v>509</v>
      </c>
      <c r="CX31" s="764"/>
      <c r="CY31" s="764"/>
      <c r="CZ31" s="764"/>
      <c r="DA31" s="765"/>
      <c r="DB31" s="763" t="s">
        <v>509</v>
      </c>
      <c r="DC31" s="764"/>
      <c r="DD31" s="764"/>
      <c r="DE31" s="764"/>
      <c r="DF31" s="765"/>
      <c r="DG31" s="763" t="s">
        <v>509</v>
      </c>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143</v>
      </c>
      <c r="C32" s="768"/>
      <c r="D32" s="768"/>
      <c r="E32" s="768"/>
      <c r="F32" s="768"/>
      <c r="G32" s="768"/>
      <c r="H32" s="768"/>
      <c r="I32" s="768"/>
      <c r="J32" s="768"/>
      <c r="K32" s="768"/>
      <c r="L32" s="768"/>
      <c r="M32" s="768"/>
      <c r="N32" s="768"/>
      <c r="O32" s="768"/>
      <c r="P32" s="769"/>
      <c r="Q32" s="770">
        <v>25399.082106999998</v>
      </c>
      <c r="R32" s="771"/>
      <c r="S32" s="771"/>
      <c r="T32" s="771"/>
      <c r="U32" s="771"/>
      <c r="V32" s="771">
        <v>27449.135726</v>
      </c>
      <c r="W32" s="771"/>
      <c r="X32" s="771"/>
      <c r="Y32" s="771"/>
      <c r="Z32" s="771"/>
      <c r="AA32" s="771">
        <f t="shared" si="2"/>
        <v>-2050.0536190000021</v>
      </c>
      <c r="AB32" s="771"/>
      <c r="AC32" s="771"/>
      <c r="AD32" s="771"/>
      <c r="AE32" s="772"/>
      <c r="AF32" s="773">
        <v>-1262</v>
      </c>
      <c r="AG32" s="774"/>
      <c r="AH32" s="774"/>
      <c r="AI32" s="774"/>
      <c r="AJ32" s="775"/>
      <c r="AK32" s="821">
        <v>2585</v>
      </c>
      <c r="AL32" s="817"/>
      <c r="AM32" s="817"/>
      <c r="AN32" s="817"/>
      <c r="AO32" s="817"/>
      <c r="AP32" s="817">
        <v>5454</v>
      </c>
      <c r="AQ32" s="817"/>
      <c r="AR32" s="817"/>
      <c r="AS32" s="817"/>
      <c r="AT32" s="817"/>
      <c r="AU32" s="817">
        <v>3474</v>
      </c>
      <c r="AV32" s="817"/>
      <c r="AW32" s="817"/>
      <c r="AX32" s="817"/>
      <c r="AY32" s="817"/>
      <c r="AZ32" s="818">
        <v>5.4</v>
      </c>
      <c r="BA32" s="818"/>
      <c r="BB32" s="818"/>
      <c r="BC32" s="818"/>
      <c r="BD32" s="818"/>
      <c r="BE32" s="819" t="s">
        <v>397</v>
      </c>
      <c r="BF32" s="819"/>
      <c r="BG32" s="819"/>
      <c r="BH32" s="819"/>
      <c r="BI32" s="820"/>
      <c r="BJ32" s="214"/>
      <c r="BK32" s="214"/>
      <c r="BL32" s="214"/>
      <c r="BM32" s="214"/>
      <c r="BN32" s="214"/>
      <c r="BO32" s="223"/>
      <c r="BP32" s="223"/>
      <c r="BQ32" s="220">
        <v>26</v>
      </c>
      <c r="BR32" s="221"/>
      <c r="BS32" s="760" t="s">
        <v>581</v>
      </c>
      <c r="BT32" s="761"/>
      <c r="BU32" s="761"/>
      <c r="BV32" s="761"/>
      <c r="BW32" s="761"/>
      <c r="BX32" s="761"/>
      <c r="BY32" s="761"/>
      <c r="BZ32" s="761"/>
      <c r="CA32" s="761"/>
      <c r="CB32" s="761"/>
      <c r="CC32" s="761"/>
      <c r="CD32" s="761"/>
      <c r="CE32" s="761"/>
      <c r="CF32" s="761"/>
      <c r="CG32" s="762"/>
      <c r="CH32" s="763">
        <v>160.34086600000001</v>
      </c>
      <c r="CI32" s="764"/>
      <c r="CJ32" s="764"/>
      <c r="CK32" s="764"/>
      <c r="CL32" s="765"/>
      <c r="CM32" s="763">
        <v>7300.585</v>
      </c>
      <c r="CN32" s="764"/>
      <c r="CO32" s="764"/>
      <c r="CP32" s="764"/>
      <c r="CQ32" s="765"/>
      <c r="CR32" s="763">
        <v>8210.4</v>
      </c>
      <c r="CS32" s="764"/>
      <c r="CT32" s="764"/>
      <c r="CU32" s="764"/>
      <c r="CV32" s="765"/>
      <c r="CW32" s="763">
        <v>183.57900000000001</v>
      </c>
      <c r="CX32" s="764"/>
      <c r="CY32" s="764"/>
      <c r="CZ32" s="764"/>
      <c r="DA32" s="765"/>
      <c r="DB32" s="763" t="s">
        <v>509</v>
      </c>
      <c r="DC32" s="764"/>
      <c r="DD32" s="764"/>
      <c r="DE32" s="764"/>
      <c r="DF32" s="765"/>
      <c r="DG32" s="763" t="s">
        <v>509</v>
      </c>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398</v>
      </c>
      <c r="C33" s="768"/>
      <c r="D33" s="768"/>
      <c r="E33" s="768"/>
      <c r="F33" s="768"/>
      <c r="G33" s="768"/>
      <c r="H33" s="768"/>
      <c r="I33" s="768"/>
      <c r="J33" s="768"/>
      <c r="K33" s="768"/>
      <c r="L33" s="768"/>
      <c r="M33" s="768"/>
      <c r="N33" s="768"/>
      <c r="O33" s="768"/>
      <c r="P33" s="769"/>
      <c r="Q33" s="770">
        <v>2170.7714460000002</v>
      </c>
      <c r="R33" s="771"/>
      <c r="S33" s="771"/>
      <c r="T33" s="771"/>
      <c r="U33" s="771"/>
      <c r="V33" s="771">
        <v>2208.4433199999999</v>
      </c>
      <c r="W33" s="771"/>
      <c r="X33" s="771"/>
      <c r="Y33" s="771"/>
      <c r="Z33" s="771"/>
      <c r="AA33" s="771">
        <f t="shared" si="2"/>
        <v>-37.671873999999661</v>
      </c>
      <c r="AB33" s="771"/>
      <c r="AC33" s="771"/>
      <c r="AD33" s="771"/>
      <c r="AE33" s="772"/>
      <c r="AF33" s="773">
        <v>1623</v>
      </c>
      <c r="AG33" s="774"/>
      <c r="AH33" s="774"/>
      <c r="AI33" s="774"/>
      <c r="AJ33" s="775"/>
      <c r="AK33" s="821">
        <v>812</v>
      </c>
      <c r="AL33" s="817"/>
      <c r="AM33" s="817"/>
      <c r="AN33" s="817"/>
      <c r="AO33" s="817"/>
      <c r="AP33" s="817">
        <v>7822</v>
      </c>
      <c r="AQ33" s="817"/>
      <c r="AR33" s="817"/>
      <c r="AS33" s="817"/>
      <c r="AT33" s="817"/>
      <c r="AU33" s="817">
        <v>3911</v>
      </c>
      <c r="AV33" s="817"/>
      <c r="AW33" s="817"/>
      <c r="AX33" s="817"/>
      <c r="AY33" s="817"/>
      <c r="AZ33" s="818" t="s">
        <v>509</v>
      </c>
      <c r="BA33" s="818"/>
      <c r="BB33" s="818"/>
      <c r="BC33" s="818"/>
      <c r="BD33" s="818"/>
      <c r="BE33" s="819" t="s">
        <v>397</v>
      </c>
      <c r="BF33" s="819"/>
      <c r="BG33" s="819"/>
      <c r="BH33" s="819"/>
      <c r="BI33" s="820"/>
      <c r="BJ33" s="214"/>
      <c r="BK33" s="214"/>
      <c r="BL33" s="214"/>
      <c r="BM33" s="214"/>
      <c r="BN33" s="214"/>
      <c r="BO33" s="223"/>
      <c r="BP33" s="223"/>
      <c r="BQ33" s="220">
        <v>27</v>
      </c>
      <c r="BR33" s="221"/>
      <c r="BS33" s="760" t="s">
        <v>582</v>
      </c>
      <c r="BT33" s="761"/>
      <c r="BU33" s="761"/>
      <c r="BV33" s="761"/>
      <c r="BW33" s="761"/>
      <c r="BX33" s="761"/>
      <c r="BY33" s="761"/>
      <c r="BZ33" s="761"/>
      <c r="CA33" s="761"/>
      <c r="CB33" s="761"/>
      <c r="CC33" s="761"/>
      <c r="CD33" s="761"/>
      <c r="CE33" s="761"/>
      <c r="CF33" s="761"/>
      <c r="CG33" s="762"/>
      <c r="CH33" s="763">
        <v>-22.542999999999999</v>
      </c>
      <c r="CI33" s="764"/>
      <c r="CJ33" s="764"/>
      <c r="CK33" s="764"/>
      <c r="CL33" s="765"/>
      <c r="CM33" s="763">
        <v>33.624000000000002</v>
      </c>
      <c r="CN33" s="764"/>
      <c r="CO33" s="764"/>
      <c r="CP33" s="764"/>
      <c r="CQ33" s="765"/>
      <c r="CR33" s="763" t="s">
        <v>509</v>
      </c>
      <c r="CS33" s="764"/>
      <c r="CT33" s="764"/>
      <c r="CU33" s="764"/>
      <c r="CV33" s="765"/>
      <c r="CW33" s="763" t="s">
        <v>509</v>
      </c>
      <c r="CX33" s="764"/>
      <c r="CY33" s="764"/>
      <c r="CZ33" s="764"/>
      <c r="DA33" s="765"/>
      <c r="DB33" s="763" t="s">
        <v>509</v>
      </c>
      <c r="DC33" s="764"/>
      <c r="DD33" s="764"/>
      <c r="DE33" s="764"/>
      <c r="DF33" s="765"/>
      <c r="DG33" s="763" t="s">
        <v>509</v>
      </c>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399</v>
      </c>
      <c r="C34" s="768"/>
      <c r="D34" s="768"/>
      <c r="E34" s="768"/>
      <c r="F34" s="768"/>
      <c r="G34" s="768"/>
      <c r="H34" s="768"/>
      <c r="I34" s="768"/>
      <c r="J34" s="768"/>
      <c r="K34" s="768"/>
      <c r="L34" s="768"/>
      <c r="M34" s="768"/>
      <c r="N34" s="768"/>
      <c r="O34" s="768"/>
      <c r="P34" s="769"/>
      <c r="Q34" s="770">
        <v>1610.438218</v>
      </c>
      <c r="R34" s="771"/>
      <c r="S34" s="771"/>
      <c r="T34" s="771"/>
      <c r="U34" s="771"/>
      <c r="V34" s="771">
        <v>1539.02656</v>
      </c>
      <c r="W34" s="771"/>
      <c r="X34" s="771"/>
      <c r="Y34" s="771"/>
      <c r="Z34" s="771"/>
      <c r="AA34" s="771">
        <f t="shared" si="2"/>
        <v>71.411657999999989</v>
      </c>
      <c r="AB34" s="771"/>
      <c r="AC34" s="771"/>
      <c r="AD34" s="771"/>
      <c r="AE34" s="772"/>
      <c r="AF34" s="773">
        <v>483</v>
      </c>
      <c r="AG34" s="774"/>
      <c r="AH34" s="774"/>
      <c r="AI34" s="774"/>
      <c r="AJ34" s="775"/>
      <c r="AK34" s="821">
        <v>1496</v>
      </c>
      <c r="AL34" s="817"/>
      <c r="AM34" s="817"/>
      <c r="AN34" s="817"/>
      <c r="AO34" s="817"/>
      <c r="AP34" s="817">
        <v>4141</v>
      </c>
      <c r="AQ34" s="817"/>
      <c r="AR34" s="817"/>
      <c r="AS34" s="817"/>
      <c r="AT34" s="817"/>
      <c r="AU34" s="817">
        <v>335</v>
      </c>
      <c r="AV34" s="817"/>
      <c r="AW34" s="817"/>
      <c r="AX34" s="817"/>
      <c r="AY34" s="817"/>
      <c r="AZ34" s="818" t="s">
        <v>509</v>
      </c>
      <c r="BA34" s="818"/>
      <c r="BB34" s="818"/>
      <c r="BC34" s="818"/>
      <c r="BD34" s="818"/>
      <c r="BE34" s="819" t="s">
        <v>397</v>
      </c>
      <c r="BF34" s="819"/>
      <c r="BG34" s="819"/>
      <c r="BH34" s="819"/>
      <c r="BI34" s="820"/>
      <c r="BJ34" s="214"/>
      <c r="BK34" s="214"/>
      <c r="BL34" s="214"/>
      <c r="BM34" s="214"/>
      <c r="BN34" s="214"/>
      <c r="BO34" s="223"/>
      <c r="BP34" s="223"/>
      <c r="BQ34" s="220">
        <v>28</v>
      </c>
      <c r="BR34" s="221"/>
      <c r="BS34" s="760" t="s">
        <v>583</v>
      </c>
      <c r="BT34" s="761"/>
      <c r="BU34" s="761"/>
      <c r="BV34" s="761"/>
      <c r="BW34" s="761"/>
      <c r="BX34" s="761"/>
      <c r="BY34" s="761"/>
      <c r="BZ34" s="761"/>
      <c r="CA34" s="761"/>
      <c r="CB34" s="761"/>
      <c r="CC34" s="761"/>
      <c r="CD34" s="761"/>
      <c r="CE34" s="761"/>
      <c r="CF34" s="761"/>
      <c r="CG34" s="762"/>
      <c r="CH34" s="763">
        <v>-272.87599999999998</v>
      </c>
      <c r="CI34" s="764"/>
      <c r="CJ34" s="764"/>
      <c r="CK34" s="764"/>
      <c r="CL34" s="765"/>
      <c r="CM34" s="763">
        <v>330.97199999999998</v>
      </c>
      <c r="CN34" s="764"/>
      <c r="CO34" s="764"/>
      <c r="CP34" s="764"/>
      <c r="CQ34" s="765"/>
      <c r="CR34" s="763">
        <v>30</v>
      </c>
      <c r="CS34" s="764"/>
      <c r="CT34" s="764"/>
      <c r="CU34" s="764"/>
      <c r="CV34" s="765"/>
      <c r="CW34" s="763">
        <v>63</v>
      </c>
      <c r="CX34" s="764"/>
      <c r="CY34" s="764"/>
      <c r="CZ34" s="764"/>
      <c r="DA34" s="765"/>
      <c r="DB34" s="763">
        <v>180</v>
      </c>
      <c r="DC34" s="764"/>
      <c r="DD34" s="764"/>
      <c r="DE34" s="764"/>
      <c r="DF34" s="765"/>
      <c r="DG34" s="763" t="s">
        <v>584</v>
      </c>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400</v>
      </c>
      <c r="C35" s="768"/>
      <c r="D35" s="768"/>
      <c r="E35" s="768"/>
      <c r="F35" s="768"/>
      <c r="G35" s="768"/>
      <c r="H35" s="768"/>
      <c r="I35" s="768"/>
      <c r="J35" s="768"/>
      <c r="K35" s="768"/>
      <c r="L35" s="768"/>
      <c r="M35" s="768"/>
      <c r="N35" s="768"/>
      <c r="O35" s="768"/>
      <c r="P35" s="769"/>
      <c r="Q35" s="770">
        <v>52833.777597</v>
      </c>
      <c r="R35" s="771"/>
      <c r="S35" s="771"/>
      <c r="T35" s="771"/>
      <c r="U35" s="771"/>
      <c r="V35" s="771">
        <v>41450.236168000003</v>
      </c>
      <c r="W35" s="771"/>
      <c r="X35" s="771"/>
      <c r="Y35" s="771"/>
      <c r="Z35" s="771"/>
      <c r="AA35" s="771">
        <f t="shared" si="2"/>
        <v>11383.541428999997</v>
      </c>
      <c r="AB35" s="771"/>
      <c r="AC35" s="771"/>
      <c r="AD35" s="771"/>
      <c r="AE35" s="772"/>
      <c r="AF35" s="773" t="s">
        <v>121</v>
      </c>
      <c r="AG35" s="774"/>
      <c r="AH35" s="774"/>
      <c r="AI35" s="774"/>
      <c r="AJ35" s="775"/>
      <c r="AK35" s="821">
        <v>3249</v>
      </c>
      <c r="AL35" s="817"/>
      <c r="AM35" s="817"/>
      <c r="AN35" s="817"/>
      <c r="AO35" s="817"/>
      <c r="AP35" s="817">
        <v>200337</v>
      </c>
      <c r="AQ35" s="817"/>
      <c r="AR35" s="817"/>
      <c r="AS35" s="817"/>
      <c r="AT35" s="817"/>
      <c r="AU35" s="817">
        <v>24241</v>
      </c>
      <c r="AV35" s="817"/>
      <c r="AW35" s="817"/>
      <c r="AX35" s="817"/>
      <c r="AY35" s="817"/>
      <c r="AZ35" s="818" t="s">
        <v>509</v>
      </c>
      <c r="BA35" s="818"/>
      <c r="BB35" s="818"/>
      <c r="BC35" s="818"/>
      <c r="BD35" s="818"/>
      <c r="BE35" s="819" t="s">
        <v>397</v>
      </c>
      <c r="BF35" s="819"/>
      <c r="BG35" s="819"/>
      <c r="BH35" s="819"/>
      <c r="BI35" s="820"/>
      <c r="BJ35" s="214"/>
      <c r="BK35" s="214"/>
      <c r="BL35" s="214"/>
      <c r="BM35" s="214"/>
      <c r="BN35" s="214"/>
      <c r="BO35" s="223"/>
      <c r="BP35" s="223"/>
      <c r="BQ35" s="220">
        <v>29</v>
      </c>
      <c r="BR35" s="221"/>
      <c r="BS35" s="760" t="s">
        <v>585</v>
      </c>
      <c r="BT35" s="761"/>
      <c r="BU35" s="761"/>
      <c r="BV35" s="761"/>
      <c r="BW35" s="761"/>
      <c r="BX35" s="761"/>
      <c r="BY35" s="761"/>
      <c r="BZ35" s="761"/>
      <c r="CA35" s="761"/>
      <c r="CB35" s="761"/>
      <c r="CC35" s="761"/>
      <c r="CD35" s="761"/>
      <c r="CE35" s="761"/>
      <c r="CF35" s="761"/>
      <c r="CG35" s="762"/>
      <c r="CH35" s="763">
        <v>204.10900000000001</v>
      </c>
      <c r="CI35" s="764"/>
      <c r="CJ35" s="764"/>
      <c r="CK35" s="764"/>
      <c r="CL35" s="765"/>
      <c r="CM35" s="763">
        <v>1969.316</v>
      </c>
      <c r="CN35" s="764"/>
      <c r="CO35" s="764"/>
      <c r="CP35" s="764"/>
      <c r="CQ35" s="765"/>
      <c r="CR35" s="763">
        <v>253.4</v>
      </c>
      <c r="CS35" s="764"/>
      <c r="CT35" s="764"/>
      <c r="CU35" s="764"/>
      <c r="CV35" s="765"/>
      <c r="CW35" s="763" t="s">
        <v>509</v>
      </c>
      <c r="CX35" s="764"/>
      <c r="CY35" s="764"/>
      <c r="CZ35" s="764"/>
      <c r="DA35" s="765"/>
      <c r="DB35" s="763" t="s">
        <v>509</v>
      </c>
      <c r="DC35" s="764"/>
      <c r="DD35" s="764"/>
      <c r="DE35" s="764"/>
      <c r="DF35" s="765"/>
      <c r="DG35" s="763" t="s">
        <v>509</v>
      </c>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t="s">
        <v>401</v>
      </c>
      <c r="C36" s="768"/>
      <c r="D36" s="768"/>
      <c r="E36" s="768"/>
      <c r="F36" s="768"/>
      <c r="G36" s="768"/>
      <c r="H36" s="768"/>
      <c r="I36" s="768"/>
      <c r="J36" s="768"/>
      <c r="K36" s="768"/>
      <c r="L36" s="768"/>
      <c r="M36" s="768"/>
      <c r="N36" s="768"/>
      <c r="O36" s="768"/>
      <c r="P36" s="769"/>
      <c r="Q36" s="770">
        <v>47292.570144999998</v>
      </c>
      <c r="R36" s="771"/>
      <c r="S36" s="771"/>
      <c r="T36" s="771"/>
      <c r="U36" s="771"/>
      <c r="V36" s="771">
        <v>36456.632089999999</v>
      </c>
      <c r="W36" s="771"/>
      <c r="X36" s="771"/>
      <c r="Y36" s="771"/>
      <c r="Z36" s="771"/>
      <c r="AA36" s="771">
        <f t="shared" si="2"/>
        <v>10835.938054999999</v>
      </c>
      <c r="AB36" s="771"/>
      <c r="AC36" s="771"/>
      <c r="AD36" s="771"/>
      <c r="AE36" s="772"/>
      <c r="AF36" s="773">
        <v>11891</v>
      </c>
      <c r="AG36" s="774"/>
      <c r="AH36" s="774"/>
      <c r="AI36" s="774"/>
      <c r="AJ36" s="775"/>
      <c r="AK36" s="821">
        <v>2239</v>
      </c>
      <c r="AL36" s="817"/>
      <c r="AM36" s="817"/>
      <c r="AN36" s="817"/>
      <c r="AO36" s="817"/>
      <c r="AP36" s="817">
        <v>49301</v>
      </c>
      <c r="AQ36" s="817"/>
      <c r="AR36" s="817"/>
      <c r="AS36" s="817"/>
      <c r="AT36" s="817"/>
      <c r="AU36" s="817">
        <v>296</v>
      </c>
      <c r="AV36" s="817"/>
      <c r="AW36" s="817"/>
      <c r="AX36" s="817"/>
      <c r="AY36" s="817"/>
      <c r="AZ36" s="818" t="s">
        <v>509</v>
      </c>
      <c r="BA36" s="818"/>
      <c r="BB36" s="818"/>
      <c r="BC36" s="818"/>
      <c r="BD36" s="818"/>
      <c r="BE36" s="819" t="s">
        <v>397</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t="s">
        <v>402</v>
      </c>
      <c r="C37" s="768"/>
      <c r="D37" s="768"/>
      <c r="E37" s="768"/>
      <c r="F37" s="768"/>
      <c r="G37" s="768"/>
      <c r="H37" s="768"/>
      <c r="I37" s="768"/>
      <c r="J37" s="768"/>
      <c r="K37" s="768"/>
      <c r="L37" s="768"/>
      <c r="M37" s="768"/>
      <c r="N37" s="768"/>
      <c r="O37" s="768"/>
      <c r="P37" s="769"/>
      <c r="Q37" s="770">
        <v>51665.871662999998</v>
      </c>
      <c r="R37" s="771"/>
      <c r="S37" s="771"/>
      <c r="T37" s="771"/>
      <c r="U37" s="771"/>
      <c r="V37" s="771">
        <v>50516.919836000001</v>
      </c>
      <c r="W37" s="771"/>
      <c r="X37" s="771"/>
      <c r="Y37" s="771"/>
      <c r="Z37" s="771"/>
      <c r="AA37" s="771">
        <f t="shared" si="2"/>
        <v>1148.9518269999971</v>
      </c>
      <c r="AB37" s="771"/>
      <c r="AC37" s="771"/>
      <c r="AD37" s="771"/>
      <c r="AE37" s="772"/>
      <c r="AF37" s="773">
        <v>5511</v>
      </c>
      <c r="AG37" s="774"/>
      <c r="AH37" s="774"/>
      <c r="AI37" s="774"/>
      <c r="AJ37" s="775"/>
      <c r="AK37" s="821">
        <f>18187+1</f>
        <v>18188</v>
      </c>
      <c r="AL37" s="817"/>
      <c r="AM37" s="817"/>
      <c r="AN37" s="817"/>
      <c r="AO37" s="817"/>
      <c r="AP37" s="817">
        <v>242464</v>
      </c>
      <c r="AQ37" s="817"/>
      <c r="AR37" s="817"/>
      <c r="AS37" s="817"/>
      <c r="AT37" s="817"/>
      <c r="AU37" s="817">
        <v>138689</v>
      </c>
      <c r="AV37" s="817"/>
      <c r="AW37" s="817"/>
      <c r="AX37" s="817"/>
      <c r="AY37" s="817"/>
      <c r="AZ37" s="818" t="s">
        <v>509</v>
      </c>
      <c r="BA37" s="818"/>
      <c r="BB37" s="818"/>
      <c r="BC37" s="818"/>
      <c r="BD37" s="818"/>
      <c r="BE37" s="819" t="s">
        <v>397</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381</v>
      </c>
      <c r="B63" s="776" t="s">
        <v>404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20410</v>
      </c>
      <c r="AG63" s="831"/>
      <c r="AH63" s="831"/>
      <c r="AI63" s="831"/>
      <c r="AJ63" s="832"/>
      <c r="AK63" s="833"/>
      <c r="AL63" s="828"/>
      <c r="AM63" s="828"/>
      <c r="AN63" s="828"/>
      <c r="AO63" s="828"/>
      <c r="AP63" s="831">
        <f>SUM(AP28:AT62)</f>
        <v>509853</v>
      </c>
      <c r="AQ63" s="831"/>
      <c r="AR63" s="831"/>
      <c r="AS63" s="831"/>
      <c r="AT63" s="831"/>
      <c r="AU63" s="831">
        <f>SUM(AU28:AY62)</f>
        <v>170946</v>
      </c>
      <c r="AV63" s="831"/>
      <c r="AW63" s="831"/>
      <c r="AX63" s="831"/>
      <c r="AY63" s="831"/>
      <c r="AZ63" s="835"/>
      <c r="BA63" s="835"/>
      <c r="BB63" s="835"/>
      <c r="BC63" s="835"/>
      <c r="BD63" s="835"/>
      <c r="BE63" s="836">
        <f>SUM(BE28:BI62)</f>
        <v>0</v>
      </c>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406</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1" t="s">
        <v>388</v>
      </c>
      <c r="AG66" s="802"/>
      <c r="AH66" s="802"/>
      <c r="AI66" s="802"/>
      <c r="AJ66" s="842"/>
      <c r="AK66" s="720" t="s">
        <v>389</v>
      </c>
      <c r="AL66" s="715"/>
      <c r="AM66" s="715"/>
      <c r="AN66" s="715"/>
      <c r="AO66" s="716"/>
      <c r="AP66" s="720" t="s">
        <v>390</v>
      </c>
      <c r="AQ66" s="721"/>
      <c r="AR66" s="721"/>
      <c r="AS66" s="721"/>
      <c r="AT66" s="722"/>
      <c r="AU66" s="720" t="s">
        <v>407</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553</v>
      </c>
      <c r="C68" s="857"/>
      <c r="D68" s="857"/>
      <c r="E68" s="857"/>
      <c r="F68" s="857"/>
      <c r="G68" s="857"/>
      <c r="H68" s="857"/>
      <c r="I68" s="857"/>
      <c r="J68" s="857"/>
      <c r="K68" s="857"/>
      <c r="L68" s="857"/>
      <c r="M68" s="857"/>
      <c r="N68" s="857"/>
      <c r="O68" s="857"/>
      <c r="P68" s="858"/>
      <c r="Q68" s="859">
        <v>19541</v>
      </c>
      <c r="R68" s="853"/>
      <c r="S68" s="853"/>
      <c r="T68" s="853"/>
      <c r="U68" s="853"/>
      <c r="V68" s="853">
        <v>19541</v>
      </c>
      <c r="W68" s="853"/>
      <c r="X68" s="853"/>
      <c r="Y68" s="853"/>
      <c r="Z68" s="853"/>
      <c r="AA68" s="853">
        <v>0</v>
      </c>
      <c r="AB68" s="853"/>
      <c r="AC68" s="853"/>
      <c r="AD68" s="853"/>
      <c r="AE68" s="853"/>
      <c r="AF68" s="853">
        <v>0</v>
      </c>
      <c r="AG68" s="853"/>
      <c r="AH68" s="853"/>
      <c r="AI68" s="853"/>
      <c r="AJ68" s="853"/>
      <c r="AK68" s="853">
        <v>8925</v>
      </c>
      <c r="AL68" s="853"/>
      <c r="AM68" s="853"/>
      <c r="AN68" s="853"/>
      <c r="AO68" s="853"/>
      <c r="AP68" s="853" t="s">
        <v>509</v>
      </c>
      <c r="AQ68" s="853"/>
      <c r="AR68" s="853"/>
      <c r="AS68" s="853"/>
      <c r="AT68" s="853"/>
      <c r="AU68" s="853"/>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554</v>
      </c>
      <c r="C69" s="861"/>
      <c r="D69" s="861"/>
      <c r="E69" s="861"/>
      <c r="F69" s="861"/>
      <c r="G69" s="861"/>
      <c r="H69" s="861"/>
      <c r="I69" s="861"/>
      <c r="J69" s="861"/>
      <c r="K69" s="861"/>
      <c r="L69" s="861"/>
      <c r="M69" s="861"/>
      <c r="N69" s="861"/>
      <c r="O69" s="861"/>
      <c r="P69" s="862"/>
      <c r="Q69" s="863">
        <f>983127+2585</f>
        <v>985712</v>
      </c>
      <c r="R69" s="817"/>
      <c r="S69" s="817"/>
      <c r="T69" s="817"/>
      <c r="U69" s="817"/>
      <c r="V69" s="817">
        <f>959690+2064</f>
        <v>961754</v>
      </c>
      <c r="W69" s="817"/>
      <c r="X69" s="817"/>
      <c r="Y69" s="817"/>
      <c r="Z69" s="817"/>
      <c r="AA69" s="817">
        <f t="shared" ref="AA69:AA70" si="3">+Q69-V69</f>
        <v>23958</v>
      </c>
      <c r="AB69" s="817"/>
      <c r="AC69" s="817"/>
      <c r="AD69" s="817"/>
      <c r="AE69" s="817"/>
      <c r="AF69" s="817">
        <v>23958</v>
      </c>
      <c r="AG69" s="817"/>
      <c r="AH69" s="817"/>
      <c r="AI69" s="817"/>
      <c r="AJ69" s="817"/>
      <c r="AK69" s="817">
        <f>275+1899+15800</f>
        <v>17974</v>
      </c>
      <c r="AL69" s="817"/>
      <c r="AM69" s="817"/>
      <c r="AN69" s="817"/>
      <c r="AO69" s="817"/>
      <c r="AP69" s="817" t="s">
        <v>509</v>
      </c>
      <c r="AQ69" s="817"/>
      <c r="AR69" s="817"/>
      <c r="AS69" s="817"/>
      <c r="AT69" s="817"/>
      <c r="AU69" s="817"/>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555</v>
      </c>
      <c r="C70" s="861"/>
      <c r="D70" s="861"/>
      <c r="E70" s="861"/>
      <c r="F70" s="861"/>
      <c r="G70" s="861"/>
      <c r="H70" s="861"/>
      <c r="I70" s="861"/>
      <c r="J70" s="861"/>
      <c r="K70" s="861"/>
      <c r="L70" s="861"/>
      <c r="M70" s="861"/>
      <c r="N70" s="861"/>
      <c r="O70" s="861"/>
      <c r="P70" s="862"/>
      <c r="Q70" s="863">
        <v>2471</v>
      </c>
      <c r="R70" s="817"/>
      <c r="S70" s="817"/>
      <c r="T70" s="817"/>
      <c r="U70" s="817"/>
      <c r="V70" s="817">
        <v>1807</v>
      </c>
      <c r="W70" s="817"/>
      <c r="X70" s="817"/>
      <c r="Y70" s="817"/>
      <c r="Z70" s="817"/>
      <c r="AA70" s="817">
        <f t="shared" si="3"/>
        <v>664</v>
      </c>
      <c r="AB70" s="817"/>
      <c r="AC70" s="817"/>
      <c r="AD70" s="817"/>
      <c r="AE70" s="817"/>
      <c r="AF70" s="817">
        <f>+AA70</f>
        <v>664</v>
      </c>
      <c r="AG70" s="817"/>
      <c r="AH70" s="817"/>
      <c r="AI70" s="817"/>
      <c r="AJ70" s="817"/>
      <c r="AK70" s="817" t="s">
        <v>509</v>
      </c>
      <c r="AL70" s="817"/>
      <c r="AM70" s="817"/>
      <c r="AN70" s="817"/>
      <c r="AO70" s="817"/>
      <c r="AP70" s="817">
        <v>19142</v>
      </c>
      <c r="AQ70" s="817"/>
      <c r="AR70" s="817"/>
      <c r="AS70" s="817"/>
      <c r="AT70" s="817"/>
      <c r="AU70" s="817"/>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381</v>
      </c>
      <c r="B88" s="776" t="s">
        <v>408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24622</v>
      </c>
      <c r="AG88" s="831"/>
      <c r="AH88" s="831"/>
      <c r="AI88" s="831"/>
      <c r="AJ88" s="831"/>
      <c r="AK88" s="828"/>
      <c r="AL88" s="828"/>
      <c r="AM88" s="828"/>
      <c r="AN88" s="828"/>
      <c r="AO88" s="828"/>
      <c r="AP88" s="831">
        <f>SUM(AP68:AT87)</f>
        <v>19142</v>
      </c>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381</v>
      </c>
      <c r="BR102" s="776" t="s">
        <v>409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11356.005999999999</v>
      </c>
      <c r="CS102" s="839"/>
      <c r="CT102" s="839"/>
      <c r="CU102" s="839"/>
      <c r="CV102" s="878"/>
      <c r="CW102" s="877">
        <f t="shared" ref="CW102" si="4">SUM(CW7:DA88)</f>
        <v>2572.2090000000003</v>
      </c>
      <c r="CX102" s="839"/>
      <c r="CY102" s="839"/>
      <c r="CZ102" s="839"/>
      <c r="DA102" s="878"/>
      <c r="DB102" s="877">
        <f t="shared" ref="DB102" si="5">SUM(DB7:DF88)</f>
        <v>296.10000000000002</v>
      </c>
      <c r="DC102" s="839"/>
      <c r="DD102" s="839"/>
      <c r="DE102" s="839"/>
      <c r="DF102" s="878"/>
      <c r="DG102" s="877">
        <f t="shared" ref="DG102" si="6">SUM(DG7:DK88)</f>
        <v>0</v>
      </c>
      <c r="DH102" s="839"/>
      <c r="DI102" s="839"/>
      <c r="DJ102" s="839"/>
      <c r="DK102" s="878"/>
      <c r="DL102" s="877">
        <f t="shared" ref="DL102" si="7">SUM(DL7:DP88)</f>
        <v>0</v>
      </c>
      <c r="DM102" s="839"/>
      <c r="DN102" s="839"/>
      <c r="DO102" s="839"/>
      <c r="DP102" s="878"/>
      <c r="DQ102" s="877">
        <f t="shared" ref="DQ102" si="8">SUM(DQ7:DU88)</f>
        <v>0</v>
      </c>
      <c r="DR102" s="839"/>
      <c r="DS102" s="839"/>
      <c r="DT102" s="839"/>
      <c r="DU102" s="878"/>
      <c r="DV102" s="776">
        <f t="shared" ref="DV102" si="9">SUM(DV7:DZ88)</f>
        <v>0</v>
      </c>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417</v>
      </c>
      <c r="AB109" s="880"/>
      <c r="AC109" s="880"/>
      <c r="AD109" s="880"/>
      <c r="AE109" s="881"/>
      <c r="AF109" s="879" t="s">
        <v>418</v>
      </c>
      <c r="AG109" s="880"/>
      <c r="AH109" s="880"/>
      <c r="AI109" s="880"/>
      <c r="AJ109" s="881"/>
      <c r="AK109" s="879" t="s">
        <v>295</v>
      </c>
      <c r="AL109" s="880"/>
      <c r="AM109" s="880"/>
      <c r="AN109" s="880"/>
      <c r="AO109" s="881"/>
      <c r="AP109" s="879" t="s">
        <v>419</v>
      </c>
      <c r="AQ109" s="880"/>
      <c r="AR109" s="880"/>
      <c r="AS109" s="880"/>
      <c r="AT109" s="882"/>
      <c r="AU109" s="899" t="s">
        <v>416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417</v>
      </c>
      <c r="BR109" s="880"/>
      <c r="BS109" s="880"/>
      <c r="BT109" s="880"/>
      <c r="BU109" s="881"/>
      <c r="BV109" s="879" t="s">
        <v>418</v>
      </c>
      <c r="BW109" s="880"/>
      <c r="BX109" s="880"/>
      <c r="BY109" s="880"/>
      <c r="BZ109" s="881"/>
      <c r="CA109" s="879" t="s">
        <v>295</v>
      </c>
      <c r="CB109" s="880"/>
      <c r="CC109" s="880"/>
      <c r="CD109" s="880"/>
      <c r="CE109" s="881"/>
      <c r="CF109" s="900" t="s">
        <v>419</v>
      </c>
      <c r="CG109" s="900"/>
      <c r="CH109" s="900"/>
      <c r="CI109" s="900"/>
      <c r="CJ109" s="900"/>
      <c r="CK109" s="879" t="s">
        <v>420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417</v>
      </c>
      <c r="DH109" s="880"/>
      <c r="DI109" s="880"/>
      <c r="DJ109" s="880"/>
      <c r="DK109" s="881"/>
      <c r="DL109" s="879" t="s">
        <v>418</v>
      </c>
      <c r="DM109" s="880"/>
      <c r="DN109" s="880"/>
      <c r="DO109" s="880"/>
      <c r="DP109" s="881"/>
      <c r="DQ109" s="879" t="s">
        <v>295</v>
      </c>
      <c r="DR109" s="880"/>
      <c r="DS109" s="880"/>
      <c r="DT109" s="880"/>
      <c r="DU109" s="881"/>
      <c r="DV109" s="879" t="s">
        <v>419</v>
      </c>
      <c r="DW109" s="880"/>
      <c r="DX109" s="880"/>
      <c r="DY109" s="880"/>
      <c r="DZ109" s="882"/>
    </row>
    <row r="110" spans="1:131" s="212" customFormat="1" ht="26.25" customHeight="1" x14ac:dyDescent="0.2">
      <c r="A110" s="883" t="s">
        <v>421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26627579</v>
      </c>
      <c r="AB110" s="887"/>
      <c r="AC110" s="887"/>
      <c r="AD110" s="887"/>
      <c r="AE110" s="888"/>
      <c r="AF110" s="889">
        <v>26965780</v>
      </c>
      <c r="AG110" s="887"/>
      <c r="AH110" s="887"/>
      <c r="AI110" s="887"/>
      <c r="AJ110" s="888"/>
      <c r="AK110" s="889">
        <v>27226150</v>
      </c>
      <c r="AL110" s="887"/>
      <c r="AM110" s="887"/>
      <c r="AN110" s="887"/>
      <c r="AO110" s="888"/>
      <c r="AP110" s="890">
        <v>5.3</v>
      </c>
      <c r="AQ110" s="891"/>
      <c r="AR110" s="891"/>
      <c r="AS110" s="891"/>
      <c r="AT110" s="892"/>
      <c r="AU110" s="893" t="s">
        <v>69</v>
      </c>
      <c r="AV110" s="894"/>
      <c r="AW110" s="894"/>
      <c r="AX110" s="894"/>
      <c r="AY110" s="894"/>
      <c r="AZ110" s="916" t="s">
        <v>422</v>
      </c>
      <c r="BA110" s="884"/>
      <c r="BB110" s="884"/>
      <c r="BC110" s="884"/>
      <c r="BD110" s="884"/>
      <c r="BE110" s="884"/>
      <c r="BF110" s="884"/>
      <c r="BG110" s="884"/>
      <c r="BH110" s="884"/>
      <c r="BI110" s="884"/>
      <c r="BJ110" s="884"/>
      <c r="BK110" s="884"/>
      <c r="BL110" s="884"/>
      <c r="BM110" s="884"/>
      <c r="BN110" s="884"/>
      <c r="BO110" s="884"/>
      <c r="BP110" s="885"/>
      <c r="BQ110" s="917">
        <v>1427354761</v>
      </c>
      <c r="BR110" s="918"/>
      <c r="BS110" s="918"/>
      <c r="BT110" s="918"/>
      <c r="BU110" s="918"/>
      <c r="BV110" s="918">
        <v>1447889372</v>
      </c>
      <c r="BW110" s="918"/>
      <c r="BX110" s="918"/>
      <c r="BY110" s="918"/>
      <c r="BZ110" s="918"/>
      <c r="CA110" s="918">
        <v>1480238004</v>
      </c>
      <c r="CB110" s="918"/>
      <c r="CC110" s="918"/>
      <c r="CD110" s="918"/>
      <c r="CE110" s="918"/>
      <c r="CF110" s="931">
        <v>289.39999999999998</v>
      </c>
      <c r="CG110" s="932"/>
      <c r="CH110" s="932"/>
      <c r="CI110" s="932"/>
      <c r="CJ110" s="932"/>
      <c r="CK110" s="933" t="s">
        <v>423</v>
      </c>
      <c r="CL110" s="934"/>
      <c r="CM110" s="916" t="s">
        <v>424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312000</v>
      </c>
      <c r="DH110" s="918"/>
      <c r="DI110" s="918"/>
      <c r="DJ110" s="918"/>
      <c r="DK110" s="918"/>
      <c r="DL110" s="918">
        <v>104000</v>
      </c>
      <c r="DM110" s="918"/>
      <c r="DN110" s="918"/>
      <c r="DO110" s="918"/>
      <c r="DP110" s="918"/>
      <c r="DQ110" s="918">
        <v>52000</v>
      </c>
      <c r="DR110" s="918"/>
      <c r="DS110" s="918"/>
      <c r="DT110" s="918"/>
      <c r="DU110" s="918"/>
      <c r="DV110" s="919">
        <v>0</v>
      </c>
      <c r="DW110" s="919"/>
      <c r="DX110" s="919"/>
      <c r="DY110" s="919"/>
      <c r="DZ110" s="920"/>
    </row>
    <row r="111" spans="1:131" s="212" customFormat="1" ht="26.25" customHeight="1" x14ac:dyDescent="0.2">
      <c r="A111" s="921" t="s">
        <v>425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426</v>
      </c>
      <c r="BA111" s="910"/>
      <c r="BB111" s="910"/>
      <c r="BC111" s="910"/>
      <c r="BD111" s="910"/>
      <c r="BE111" s="910"/>
      <c r="BF111" s="910"/>
      <c r="BG111" s="910"/>
      <c r="BH111" s="910"/>
      <c r="BI111" s="910"/>
      <c r="BJ111" s="910"/>
      <c r="BK111" s="910"/>
      <c r="BL111" s="910"/>
      <c r="BM111" s="910"/>
      <c r="BN111" s="910"/>
      <c r="BO111" s="910"/>
      <c r="BP111" s="911"/>
      <c r="BQ111" s="912">
        <v>312000</v>
      </c>
      <c r="BR111" s="913"/>
      <c r="BS111" s="913"/>
      <c r="BT111" s="913"/>
      <c r="BU111" s="913"/>
      <c r="BV111" s="913">
        <v>104000</v>
      </c>
      <c r="BW111" s="913"/>
      <c r="BX111" s="913"/>
      <c r="BY111" s="913"/>
      <c r="BZ111" s="913"/>
      <c r="CA111" s="913">
        <v>52000</v>
      </c>
      <c r="CB111" s="913"/>
      <c r="CC111" s="913"/>
      <c r="CD111" s="913"/>
      <c r="CE111" s="913"/>
      <c r="CF111" s="907">
        <v>0</v>
      </c>
      <c r="CG111" s="908"/>
      <c r="CH111" s="908"/>
      <c r="CI111" s="908"/>
      <c r="CJ111" s="908"/>
      <c r="CK111" s="935"/>
      <c r="CL111" s="936"/>
      <c r="CM111" s="909" t="s">
        <v>427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428</v>
      </c>
      <c r="B112" s="940"/>
      <c r="C112" s="910" t="s">
        <v>429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48753248</v>
      </c>
      <c r="AB112" s="946"/>
      <c r="AC112" s="946"/>
      <c r="AD112" s="946"/>
      <c r="AE112" s="947"/>
      <c r="AF112" s="948">
        <v>50063701</v>
      </c>
      <c r="AG112" s="946"/>
      <c r="AH112" s="946"/>
      <c r="AI112" s="946"/>
      <c r="AJ112" s="947"/>
      <c r="AK112" s="948">
        <v>51164872</v>
      </c>
      <c r="AL112" s="946"/>
      <c r="AM112" s="946"/>
      <c r="AN112" s="946"/>
      <c r="AO112" s="947"/>
      <c r="AP112" s="949">
        <v>10</v>
      </c>
      <c r="AQ112" s="950"/>
      <c r="AR112" s="950"/>
      <c r="AS112" s="950"/>
      <c r="AT112" s="951"/>
      <c r="AU112" s="895"/>
      <c r="AV112" s="896"/>
      <c r="AW112" s="896"/>
      <c r="AX112" s="896"/>
      <c r="AY112" s="896"/>
      <c r="AZ112" s="909" t="s">
        <v>430</v>
      </c>
      <c r="BA112" s="910"/>
      <c r="BB112" s="910"/>
      <c r="BC112" s="910"/>
      <c r="BD112" s="910"/>
      <c r="BE112" s="910"/>
      <c r="BF112" s="910"/>
      <c r="BG112" s="910"/>
      <c r="BH112" s="910"/>
      <c r="BI112" s="910"/>
      <c r="BJ112" s="910"/>
      <c r="BK112" s="910"/>
      <c r="BL112" s="910"/>
      <c r="BM112" s="910"/>
      <c r="BN112" s="910"/>
      <c r="BO112" s="910"/>
      <c r="BP112" s="911"/>
      <c r="BQ112" s="912">
        <v>167163560</v>
      </c>
      <c r="BR112" s="913"/>
      <c r="BS112" s="913"/>
      <c r="BT112" s="913"/>
      <c r="BU112" s="913"/>
      <c r="BV112" s="913">
        <v>168033454</v>
      </c>
      <c r="BW112" s="913"/>
      <c r="BX112" s="913"/>
      <c r="BY112" s="913"/>
      <c r="BZ112" s="913"/>
      <c r="CA112" s="913">
        <v>170946682</v>
      </c>
      <c r="CB112" s="913"/>
      <c r="CC112" s="913"/>
      <c r="CD112" s="913"/>
      <c r="CE112" s="913"/>
      <c r="CF112" s="907">
        <v>33.4</v>
      </c>
      <c r="CG112" s="908"/>
      <c r="CH112" s="908"/>
      <c r="CI112" s="908"/>
      <c r="CJ112" s="908"/>
      <c r="CK112" s="935"/>
      <c r="CL112" s="936"/>
      <c r="CM112" s="909" t="s">
        <v>431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432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15103177</v>
      </c>
      <c r="AB113" s="925"/>
      <c r="AC113" s="925"/>
      <c r="AD113" s="925"/>
      <c r="AE113" s="926"/>
      <c r="AF113" s="927">
        <v>16072077</v>
      </c>
      <c r="AG113" s="925"/>
      <c r="AH113" s="925"/>
      <c r="AI113" s="925"/>
      <c r="AJ113" s="926"/>
      <c r="AK113" s="927">
        <v>13983643</v>
      </c>
      <c r="AL113" s="925"/>
      <c r="AM113" s="925"/>
      <c r="AN113" s="925"/>
      <c r="AO113" s="926"/>
      <c r="AP113" s="928">
        <v>2.7</v>
      </c>
      <c r="AQ113" s="929"/>
      <c r="AR113" s="929"/>
      <c r="AS113" s="929"/>
      <c r="AT113" s="930"/>
      <c r="AU113" s="895"/>
      <c r="AV113" s="896"/>
      <c r="AW113" s="896"/>
      <c r="AX113" s="896"/>
      <c r="AY113" s="896"/>
      <c r="AZ113" s="909" t="s">
        <v>433</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434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435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436</v>
      </c>
      <c r="BA114" s="910"/>
      <c r="BB114" s="910"/>
      <c r="BC114" s="910"/>
      <c r="BD114" s="910"/>
      <c r="BE114" s="910"/>
      <c r="BF114" s="910"/>
      <c r="BG114" s="910"/>
      <c r="BH114" s="910"/>
      <c r="BI114" s="910"/>
      <c r="BJ114" s="910"/>
      <c r="BK114" s="910"/>
      <c r="BL114" s="910"/>
      <c r="BM114" s="910"/>
      <c r="BN114" s="910"/>
      <c r="BO114" s="910"/>
      <c r="BP114" s="911"/>
      <c r="BQ114" s="912">
        <v>113987336</v>
      </c>
      <c r="BR114" s="913"/>
      <c r="BS114" s="913"/>
      <c r="BT114" s="913"/>
      <c r="BU114" s="913"/>
      <c r="BV114" s="913">
        <v>118825898</v>
      </c>
      <c r="BW114" s="913"/>
      <c r="BX114" s="913"/>
      <c r="BY114" s="913"/>
      <c r="BZ114" s="913"/>
      <c r="CA114" s="913">
        <v>120412815</v>
      </c>
      <c r="CB114" s="913"/>
      <c r="CC114" s="913"/>
      <c r="CD114" s="913"/>
      <c r="CE114" s="913"/>
      <c r="CF114" s="907">
        <v>23.5</v>
      </c>
      <c r="CG114" s="908"/>
      <c r="CH114" s="908"/>
      <c r="CI114" s="908"/>
      <c r="CJ114" s="908"/>
      <c r="CK114" s="935"/>
      <c r="CL114" s="936"/>
      <c r="CM114" s="909" t="s">
        <v>437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284334</v>
      </c>
      <c r="AB115" s="925"/>
      <c r="AC115" s="925"/>
      <c r="AD115" s="925"/>
      <c r="AE115" s="926"/>
      <c r="AF115" s="927">
        <v>288535</v>
      </c>
      <c r="AG115" s="925"/>
      <c r="AH115" s="925"/>
      <c r="AI115" s="925"/>
      <c r="AJ115" s="926"/>
      <c r="AK115" s="927">
        <v>158024</v>
      </c>
      <c r="AL115" s="925"/>
      <c r="AM115" s="925"/>
      <c r="AN115" s="925"/>
      <c r="AO115" s="926"/>
      <c r="AP115" s="928">
        <v>0</v>
      </c>
      <c r="AQ115" s="929"/>
      <c r="AR115" s="929"/>
      <c r="AS115" s="929"/>
      <c r="AT115" s="930"/>
      <c r="AU115" s="895"/>
      <c r="AV115" s="896"/>
      <c r="AW115" s="896"/>
      <c r="AX115" s="896"/>
      <c r="AY115" s="896"/>
      <c r="AZ115" s="909" t="s">
        <v>439</v>
      </c>
      <c r="BA115" s="910"/>
      <c r="BB115" s="910"/>
      <c r="BC115" s="910"/>
      <c r="BD115" s="910"/>
      <c r="BE115" s="910"/>
      <c r="BF115" s="910"/>
      <c r="BG115" s="910"/>
      <c r="BH115" s="910"/>
      <c r="BI115" s="910"/>
      <c r="BJ115" s="910"/>
      <c r="BK115" s="910"/>
      <c r="BL115" s="910"/>
      <c r="BM115" s="910"/>
      <c r="BN115" s="910"/>
      <c r="BO115" s="910"/>
      <c r="BP115" s="911"/>
      <c r="BQ115" s="912">
        <v>1355227</v>
      </c>
      <c r="BR115" s="913"/>
      <c r="BS115" s="913"/>
      <c r="BT115" s="913"/>
      <c r="BU115" s="913"/>
      <c r="BV115" s="913">
        <v>1578828</v>
      </c>
      <c r="BW115" s="913"/>
      <c r="BX115" s="913"/>
      <c r="BY115" s="913"/>
      <c r="BZ115" s="913"/>
      <c r="CA115" s="913">
        <v>1515090</v>
      </c>
      <c r="CB115" s="913"/>
      <c r="CC115" s="913"/>
      <c r="CD115" s="913"/>
      <c r="CE115" s="913"/>
      <c r="CF115" s="907">
        <v>0.3</v>
      </c>
      <c r="CG115" s="908"/>
      <c r="CH115" s="908"/>
      <c r="CI115" s="908"/>
      <c r="CJ115" s="908"/>
      <c r="CK115" s="935"/>
      <c r="CL115" s="936"/>
      <c r="CM115" s="909" t="s">
        <v>440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441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87</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442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444</v>
      </c>
      <c r="Z117" s="881"/>
      <c r="AA117" s="965">
        <v>90768425</v>
      </c>
      <c r="AB117" s="966"/>
      <c r="AC117" s="966"/>
      <c r="AD117" s="966"/>
      <c r="AE117" s="967"/>
      <c r="AF117" s="968">
        <v>93390093</v>
      </c>
      <c r="AG117" s="966"/>
      <c r="AH117" s="966"/>
      <c r="AI117" s="966"/>
      <c r="AJ117" s="967"/>
      <c r="AK117" s="968">
        <v>92532689</v>
      </c>
      <c r="AL117" s="966"/>
      <c r="AM117" s="966"/>
      <c r="AN117" s="966"/>
      <c r="AO117" s="967"/>
      <c r="AP117" s="969"/>
      <c r="AQ117" s="970"/>
      <c r="AR117" s="970"/>
      <c r="AS117" s="970"/>
      <c r="AT117" s="971"/>
      <c r="AU117" s="895"/>
      <c r="AV117" s="896"/>
      <c r="AW117" s="896"/>
      <c r="AX117" s="896"/>
      <c r="AY117" s="896"/>
      <c r="AZ117" s="961" t="s">
        <v>445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420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417</v>
      </c>
      <c r="AB118" s="880"/>
      <c r="AC118" s="880"/>
      <c r="AD118" s="880"/>
      <c r="AE118" s="881"/>
      <c r="AF118" s="879" t="s">
        <v>418</v>
      </c>
      <c r="AG118" s="880"/>
      <c r="AH118" s="880"/>
      <c r="AI118" s="880"/>
      <c r="AJ118" s="881"/>
      <c r="AK118" s="879" t="s">
        <v>295</v>
      </c>
      <c r="AL118" s="880"/>
      <c r="AM118" s="880"/>
      <c r="AN118" s="880"/>
      <c r="AO118" s="881"/>
      <c r="AP118" s="957" t="s">
        <v>419</v>
      </c>
      <c r="AQ118" s="958"/>
      <c r="AR118" s="958"/>
      <c r="AS118" s="958"/>
      <c r="AT118" s="959"/>
      <c r="AU118" s="895"/>
      <c r="AV118" s="896"/>
      <c r="AW118" s="896"/>
      <c r="AX118" s="896"/>
      <c r="AY118" s="896"/>
      <c r="AZ118" s="960" t="s">
        <v>447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423</v>
      </c>
      <c r="B119" s="934"/>
      <c r="C119" s="916" t="s">
        <v>424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284334</v>
      </c>
      <c r="AB119" s="887"/>
      <c r="AC119" s="887"/>
      <c r="AD119" s="887"/>
      <c r="AE119" s="888"/>
      <c r="AF119" s="889">
        <v>288535</v>
      </c>
      <c r="AG119" s="887"/>
      <c r="AH119" s="887"/>
      <c r="AI119" s="887"/>
      <c r="AJ119" s="888"/>
      <c r="AK119" s="889">
        <v>158024</v>
      </c>
      <c r="AL119" s="887"/>
      <c r="AM119" s="887"/>
      <c r="AN119" s="887"/>
      <c r="AO119" s="888"/>
      <c r="AP119" s="890">
        <v>0</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449</v>
      </c>
      <c r="BP119" s="992"/>
      <c r="BQ119" s="986">
        <v>1710172884</v>
      </c>
      <c r="BR119" s="987"/>
      <c r="BS119" s="987"/>
      <c r="BT119" s="987"/>
      <c r="BU119" s="987"/>
      <c r="BV119" s="987">
        <v>1736431552</v>
      </c>
      <c r="BW119" s="987"/>
      <c r="BX119" s="987"/>
      <c r="BY119" s="987"/>
      <c r="BZ119" s="987"/>
      <c r="CA119" s="987">
        <v>1773164591</v>
      </c>
      <c r="CB119" s="987"/>
      <c r="CC119" s="987"/>
      <c r="CD119" s="987"/>
      <c r="CE119" s="987"/>
      <c r="CF119" s="988"/>
      <c r="CG119" s="989"/>
      <c r="CH119" s="989"/>
      <c r="CI119" s="989"/>
      <c r="CJ119" s="990"/>
      <c r="CK119" s="937"/>
      <c r="CL119" s="938"/>
      <c r="CM119" s="960" t="s">
        <v>450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451</v>
      </c>
      <c r="AV120" s="979"/>
      <c r="AW120" s="979"/>
      <c r="AX120" s="979"/>
      <c r="AY120" s="980"/>
      <c r="AZ120" s="916" t="s">
        <v>452</v>
      </c>
      <c r="BA120" s="884"/>
      <c r="BB120" s="884"/>
      <c r="BC120" s="884"/>
      <c r="BD120" s="884"/>
      <c r="BE120" s="884"/>
      <c r="BF120" s="884"/>
      <c r="BG120" s="884"/>
      <c r="BH120" s="884"/>
      <c r="BI120" s="884"/>
      <c r="BJ120" s="884"/>
      <c r="BK120" s="884"/>
      <c r="BL120" s="884"/>
      <c r="BM120" s="884"/>
      <c r="BN120" s="884"/>
      <c r="BO120" s="884"/>
      <c r="BP120" s="885"/>
      <c r="BQ120" s="917">
        <v>471674683</v>
      </c>
      <c r="BR120" s="918"/>
      <c r="BS120" s="918"/>
      <c r="BT120" s="918"/>
      <c r="BU120" s="918"/>
      <c r="BV120" s="918">
        <v>503704115</v>
      </c>
      <c r="BW120" s="918"/>
      <c r="BX120" s="918"/>
      <c r="BY120" s="918"/>
      <c r="BZ120" s="918"/>
      <c r="CA120" s="918">
        <v>516563003</v>
      </c>
      <c r="CB120" s="918"/>
      <c r="CC120" s="918"/>
      <c r="CD120" s="918"/>
      <c r="CE120" s="918"/>
      <c r="CF120" s="931">
        <v>101</v>
      </c>
      <c r="CG120" s="932"/>
      <c r="CH120" s="932"/>
      <c r="CI120" s="932"/>
      <c r="CJ120" s="932"/>
      <c r="CK120" s="993" t="s">
        <v>453</v>
      </c>
      <c r="CL120" s="994"/>
      <c r="CM120" s="994"/>
      <c r="CN120" s="994"/>
      <c r="CO120" s="995"/>
      <c r="CP120" s="1001" t="s">
        <v>402</v>
      </c>
      <c r="CQ120" s="1002"/>
      <c r="CR120" s="1002"/>
      <c r="CS120" s="1002"/>
      <c r="CT120" s="1002"/>
      <c r="CU120" s="1002"/>
      <c r="CV120" s="1002"/>
      <c r="CW120" s="1002"/>
      <c r="CX120" s="1002"/>
      <c r="CY120" s="1002"/>
      <c r="CZ120" s="1002"/>
      <c r="DA120" s="1002"/>
      <c r="DB120" s="1002"/>
      <c r="DC120" s="1002"/>
      <c r="DD120" s="1002"/>
      <c r="DE120" s="1002"/>
      <c r="DF120" s="1003"/>
      <c r="DG120" s="917">
        <v>138787638</v>
      </c>
      <c r="DH120" s="918"/>
      <c r="DI120" s="918"/>
      <c r="DJ120" s="918"/>
      <c r="DK120" s="918"/>
      <c r="DL120" s="918">
        <v>136820259</v>
      </c>
      <c r="DM120" s="918"/>
      <c r="DN120" s="918"/>
      <c r="DO120" s="918"/>
      <c r="DP120" s="918"/>
      <c r="DQ120" s="918">
        <v>138689326</v>
      </c>
      <c r="DR120" s="918"/>
      <c r="DS120" s="918"/>
      <c r="DT120" s="918"/>
      <c r="DU120" s="918"/>
      <c r="DV120" s="919">
        <v>27.1</v>
      </c>
      <c r="DW120" s="919"/>
      <c r="DX120" s="919"/>
      <c r="DY120" s="919"/>
      <c r="DZ120" s="920"/>
    </row>
    <row r="121" spans="1:130" s="212" customFormat="1" ht="26.25" customHeight="1" x14ac:dyDescent="0.2">
      <c r="A121" s="1044"/>
      <c r="B121" s="936"/>
      <c r="C121" s="961" t="s">
        <v>454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455</v>
      </c>
      <c r="BA121" s="910"/>
      <c r="BB121" s="910"/>
      <c r="BC121" s="910"/>
      <c r="BD121" s="910"/>
      <c r="BE121" s="910"/>
      <c r="BF121" s="910"/>
      <c r="BG121" s="910"/>
      <c r="BH121" s="910"/>
      <c r="BI121" s="910"/>
      <c r="BJ121" s="910"/>
      <c r="BK121" s="910"/>
      <c r="BL121" s="910"/>
      <c r="BM121" s="910"/>
      <c r="BN121" s="910"/>
      <c r="BO121" s="910"/>
      <c r="BP121" s="911"/>
      <c r="BQ121" s="912">
        <v>253348708</v>
      </c>
      <c r="BR121" s="913"/>
      <c r="BS121" s="913"/>
      <c r="BT121" s="913"/>
      <c r="BU121" s="913"/>
      <c r="BV121" s="913">
        <v>263602922</v>
      </c>
      <c r="BW121" s="913"/>
      <c r="BX121" s="913"/>
      <c r="BY121" s="913"/>
      <c r="BZ121" s="913"/>
      <c r="CA121" s="913">
        <v>274349429</v>
      </c>
      <c r="CB121" s="913"/>
      <c r="CC121" s="913"/>
      <c r="CD121" s="913"/>
      <c r="CE121" s="913"/>
      <c r="CF121" s="907">
        <v>53.6</v>
      </c>
      <c r="CG121" s="908"/>
      <c r="CH121" s="908"/>
      <c r="CI121" s="908"/>
      <c r="CJ121" s="908"/>
      <c r="CK121" s="996"/>
      <c r="CL121" s="997"/>
      <c r="CM121" s="997"/>
      <c r="CN121" s="997"/>
      <c r="CO121" s="998"/>
      <c r="CP121" s="1006" t="s">
        <v>400</v>
      </c>
      <c r="CQ121" s="1007"/>
      <c r="CR121" s="1007"/>
      <c r="CS121" s="1007"/>
      <c r="CT121" s="1007"/>
      <c r="CU121" s="1007"/>
      <c r="CV121" s="1007"/>
      <c r="CW121" s="1007"/>
      <c r="CX121" s="1007"/>
      <c r="CY121" s="1007"/>
      <c r="CZ121" s="1007"/>
      <c r="DA121" s="1007"/>
      <c r="DB121" s="1007"/>
      <c r="DC121" s="1007"/>
      <c r="DD121" s="1007"/>
      <c r="DE121" s="1007"/>
      <c r="DF121" s="1008"/>
      <c r="DG121" s="912">
        <v>19082803</v>
      </c>
      <c r="DH121" s="913"/>
      <c r="DI121" s="913"/>
      <c r="DJ121" s="913"/>
      <c r="DK121" s="913"/>
      <c r="DL121" s="913">
        <v>24282862</v>
      </c>
      <c r="DM121" s="913"/>
      <c r="DN121" s="913"/>
      <c r="DO121" s="913"/>
      <c r="DP121" s="913"/>
      <c r="DQ121" s="913">
        <v>24240828</v>
      </c>
      <c r="DR121" s="913"/>
      <c r="DS121" s="913"/>
      <c r="DT121" s="913"/>
      <c r="DU121" s="913"/>
      <c r="DV121" s="914">
        <v>4.7</v>
      </c>
      <c r="DW121" s="914"/>
      <c r="DX121" s="914"/>
      <c r="DY121" s="914"/>
      <c r="DZ121" s="915"/>
    </row>
    <row r="122" spans="1:130" s="212" customFormat="1" ht="26.25" customHeight="1" x14ac:dyDescent="0.2">
      <c r="A122" s="1044"/>
      <c r="B122" s="936"/>
      <c r="C122" s="909" t="s">
        <v>437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456</v>
      </c>
      <c r="BA122" s="952"/>
      <c r="BB122" s="952"/>
      <c r="BC122" s="952"/>
      <c r="BD122" s="952"/>
      <c r="BE122" s="952"/>
      <c r="BF122" s="952"/>
      <c r="BG122" s="952"/>
      <c r="BH122" s="952"/>
      <c r="BI122" s="952"/>
      <c r="BJ122" s="952"/>
      <c r="BK122" s="952"/>
      <c r="BL122" s="952"/>
      <c r="BM122" s="952"/>
      <c r="BN122" s="952"/>
      <c r="BO122" s="952"/>
      <c r="BP122" s="953"/>
      <c r="BQ122" s="986">
        <v>879567935</v>
      </c>
      <c r="BR122" s="987"/>
      <c r="BS122" s="987"/>
      <c r="BT122" s="987"/>
      <c r="BU122" s="987"/>
      <c r="BV122" s="987">
        <v>878839128</v>
      </c>
      <c r="BW122" s="987"/>
      <c r="BX122" s="987"/>
      <c r="BY122" s="987"/>
      <c r="BZ122" s="987"/>
      <c r="CA122" s="987">
        <v>868628401</v>
      </c>
      <c r="CB122" s="987"/>
      <c r="CC122" s="987"/>
      <c r="CD122" s="987"/>
      <c r="CE122" s="987"/>
      <c r="CF122" s="1004">
        <v>169.8</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3940369</v>
      </c>
      <c r="DH122" s="913"/>
      <c r="DI122" s="913"/>
      <c r="DJ122" s="913"/>
      <c r="DK122" s="913"/>
      <c r="DL122" s="913">
        <v>1839151</v>
      </c>
      <c r="DM122" s="913"/>
      <c r="DN122" s="913"/>
      <c r="DO122" s="913"/>
      <c r="DP122" s="913"/>
      <c r="DQ122" s="913">
        <v>3910862</v>
      </c>
      <c r="DR122" s="913"/>
      <c r="DS122" s="913"/>
      <c r="DT122" s="913"/>
      <c r="DU122" s="913"/>
      <c r="DV122" s="914">
        <v>0.8</v>
      </c>
      <c r="DW122" s="914"/>
      <c r="DX122" s="914"/>
      <c r="DY122" s="914"/>
      <c r="DZ122" s="915"/>
    </row>
    <row r="123" spans="1:130" s="212" customFormat="1" ht="26.25" customHeight="1" x14ac:dyDescent="0.2">
      <c r="A123" s="1044"/>
      <c r="B123" s="936"/>
      <c r="C123" s="909" t="s">
        <v>443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457</v>
      </c>
      <c r="BP123" s="992"/>
      <c r="BQ123" s="1050">
        <v>1604591326</v>
      </c>
      <c r="BR123" s="1051"/>
      <c r="BS123" s="1051"/>
      <c r="BT123" s="1051"/>
      <c r="BU123" s="1051"/>
      <c r="BV123" s="1051">
        <v>1646146165</v>
      </c>
      <c r="BW123" s="1051"/>
      <c r="BX123" s="1051"/>
      <c r="BY123" s="1051"/>
      <c r="BZ123" s="1051"/>
      <c r="CA123" s="1051">
        <v>1659540833</v>
      </c>
      <c r="CB123" s="1051"/>
      <c r="CC123" s="1051"/>
      <c r="CD123" s="1051"/>
      <c r="CE123" s="1051"/>
      <c r="CF123" s="988"/>
      <c r="CG123" s="989"/>
      <c r="CH123" s="989"/>
      <c r="CI123" s="989"/>
      <c r="CJ123" s="990"/>
      <c r="CK123" s="996"/>
      <c r="CL123" s="997"/>
      <c r="CM123" s="997"/>
      <c r="CN123" s="997"/>
      <c r="CO123" s="998"/>
      <c r="CP123" s="1006" t="s">
        <v>143</v>
      </c>
      <c r="CQ123" s="1007"/>
      <c r="CR123" s="1007"/>
      <c r="CS123" s="1007"/>
      <c r="CT123" s="1007"/>
      <c r="CU123" s="1007"/>
      <c r="CV123" s="1007"/>
      <c r="CW123" s="1007"/>
      <c r="CX123" s="1007"/>
      <c r="CY123" s="1007"/>
      <c r="CZ123" s="1007"/>
      <c r="DA123" s="1007"/>
      <c r="DB123" s="1007"/>
      <c r="DC123" s="1007"/>
      <c r="DD123" s="1007"/>
      <c r="DE123" s="1007"/>
      <c r="DF123" s="1008"/>
      <c r="DG123" s="945">
        <v>4729448</v>
      </c>
      <c r="DH123" s="946"/>
      <c r="DI123" s="946"/>
      <c r="DJ123" s="946"/>
      <c r="DK123" s="947"/>
      <c r="DL123" s="948">
        <v>4448937</v>
      </c>
      <c r="DM123" s="946"/>
      <c r="DN123" s="946"/>
      <c r="DO123" s="946"/>
      <c r="DP123" s="947"/>
      <c r="DQ123" s="948">
        <v>3474433</v>
      </c>
      <c r="DR123" s="946"/>
      <c r="DS123" s="946"/>
      <c r="DT123" s="946"/>
      <c r="DU123" s="947"/>
      <c r="DV123" s="949">
        <v>0.7</v>
      </c>
      <c r="DW123" s="950"/>
      <c r="DX123" s="950"/>
      <c r="DY123" s="950"/>
      <c r="DZ123" s="951"/>
    </row>
    <row r="124" spans="1:130" s="212" customFormat="1" ht="26.25" customHeight="1" thickBot="1" x14ac:dyDescent="0.25">
      <c r="A124" s="1044"/>
      <c r="B124" s="936"/>
      <c r="C124" s="909" t="s">
        <v>446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21.8</v>
      </c>
      <c r="BR124" s="1014"/>
      <c r="BS124" s="1014"/>
      <c r="BT124" s="1014"/>
      <c r="BU124" s="1014"/>
      <c r="BV124" s="1014">
        <v>18.2</v>
      </c>
      <c r="BW124" s="1014"/>
      <c r="BX124" s="1014"/>
      <c r="BY124" s="1014"/>
      <c r="BZ124" s="1014"/>
      <c r="CA124" s="1014">
        <v>22.2</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v>623302</v>
      </c>
      <c r="DH124" s="973"/>
      <c r="DI124" s="973"/>
      <c r="DJ124" s="973"/>
      <c r="DK124" s="974"/>
      <c r="DL124" s="972">
        <v>642245</v>
      </c>
      <c r="DM124" s="973"/>
      <c r="DN124" s="973"/>
      <c r="DO124" s="973"/>
      <c r="DP124" s="974"/>
      <c r="DQ124" s="972">
        <v>631233</v>
      </c>
      <c r="DR124" s="973"/>
      <c r="DS124" s="973"/>
      <c r="DT124" s="973"/>
      <c r="DU124" s="974"/>
      <c r="DV124" s="975">
        <v>0.1</v>
      </c>
      <c r="DW124" s="976"/>
      <c r="DX124" s="976"/>
      <c r="DY124" s="976"/>
      <c r="DZ124" s="977"/>
    </row>
    <row r="125" spans="1:130" s="212" customFormat="1" ht="26.25" customHeight="1" x14ac:dyDescent="0.2">
      <c r="A125" s="1044"/>
      <c r="B125" s="936"/>
      <c r="C125" s="909" t="s">
        <v>448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450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18386586</v>
      </c>
      <c r="AB128" s="1033"/>
      <c r="AC128" s="1033"/>
      <c r="AD128" s="1033"/>
      <c r="AE128" s="1034"/>
      <c r="AF128" s="1035">
        <v>20507380</v>
      </c>
      <c r="AG128" s="1033"/>
      <c r="AH128" s="1033"/>
      <c r="AI128" s="1033"/>
      <c r="AJ128" s="1034"/>
      <c r="AK128" s="1035">
        <v>20657648</v>
      </c>
      <c r="AL128" s="1033"/>
      <c r="AM128" s="1033"/>
      <c r="AN128" s="1033"/>
      <c r="AO128" s="1034"/>
      <c r="AP128" s="1036"/>
      <c r="AQ128" s="1037"/>
      <c r="AR128" s="1037"/>
      <c r="AS128" s="1037"/>
      <c r="AT128" s="1038"/>
      <c r="AU128" s="214"/>
      <c r="AV128" s="214"/>
      <c r="AW128" s="214"/>
      <c r="AX128" s="883" t="s">
        <v>471</v>
      </c>
      <c r="AY128" s="884"/>
      <c r="AZ128" s="884"/>
      <c r="BA128" s="884"/>
      <c r="BB128" s="884"/>
      <c r="BC128" s="884"/>
      <c r="BD128" s="884"/>
      <c r="BE128" s="885"/>
      <c r="BF128" s="1039" t="s">
        <v>121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472</v>
      </c>
      <c r="CQ128" s="713"/>
      <c r="CR128" s="713"/>
      <c r="CS128" s="713"/>
      <c r="CT128" s="713"/>
      <c r="CU128" s="713"/>
      <c r="CV128" s="713"/>
      <c r="CW128" s="713"/>
      <c r="CX128" s="713"/>
      <c r="CY128" s="713"/>
      <c r="CZ128" s="713"/>
      <c r="DA128" s="713"/>
      <c r="DB128" s="713"/>
      <c r="DC128" s="713"/>
      <c r="DD128" s="713"/>
      <c r="DE128" s="713"/>
      <c r="DF128" s="1023"/>
      <c r="DG128" s="1024">
        <v>1355227</v>
      </c>
      <c r="DH128" s="1025"/>
      <c r="DI128" s="1025"/>
      <c r="DJ128" s="1025"/>
      <c r="DK128" s="1025"/>
      <c r="DL128" s="1025">
        <v>1578828</v>
      </c>
      <c r="DM128" s="1025"/>
      <c r="DN128" s="1025"/>
      <c r="DO128" s="1025"/>
      <c r="DP128" s="1025"/>
      <c r="DQ128" s="1025">
        <v>1515090</v>
      </c>
      <c r="DR128" s="1025"/>
      <c r="DS128" s="1025"/>
      <c r="DT128" s="1025"/>
      <c r="DU128" s="1025"/>
      <c r="DV128" s="1026">
        <v>0.3</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541516226</v>
      </c>
      <c r="AB129" s="946"/>
      <c r="AC129" s="946"/>
      <c r="AD129" s="946"/>
      <c r="AE129" s="947"/>
      <c r="AF129" s="948">
        <v>553530274</v>
      </c>
      <c r="AG129" s="946"/>
      <c r="AH129" s="946"/>
      <c r="AI129" s="946"/>
      <c r="AJ129" s="947"/>
      <c r="AK129" s="948">
        <v>564838895</v>
      </c>
      <c r="AL129" s="946"/>
      <c r="AM129" s="946"/>
      <c r="AN129" s="946"/>
      <c r="AO129" s="947"/>
      <c r="AP129" s="1060"/>
      <c r="AQ129" s="1061"/>
      <c r="AR129" s="1061"/>
      <c r="AS129" s="1061"/>
      <c r="AT129" s="1062"/>
      <c r="AU129" s="215"/>
      <c r="AV129" s="215"/>
      <c r="AW129" s="215"/>
      <c r="AX129" s="1052" t="s">
        <v>474</v>
      </c>
      <c r="AY129" s="910"/>
      <c r="AZ129" s="910"/>
      <c r="BA129" s="910"/>
      <c r="BB129" s="910"/>
      <c r="BC129" s="910"/>
      <c r="BD129" s="910"/>
      <c r="BE129" s="911"/>
      <c r="BF129" s="1053" t="s">
        <v>121</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57755270</v>
      </c>
      <c r="AB130" s="946"/>
      <c r="AC130" s="946"/>
      <c r="AD130" s="946"/>
      <c r="AE130" s="947"/>
      <c r="AF130" s="948">
        <v>57694000</v>
      </c>
      <c r="AG130" s="946"/>
      <c r="AH130" s="946"/>
      <c r="AI130" s="946"/>
      <c r="AJ130" s="947"/>
      <c r="AK130" s="948">
        <v>53405064</v>
      </c>
      <c r="AL130" s="946"/>
      <c r="AM130" s="946"/>
      <c r="AN130" s="946"/>
      <c r="AO130" s="947"/>
      <c r="AP130" s="1060"/>
      <c r="AQ130" s="1061"/>
      <c r="AR130" s="1061"/>
      <c r="AS130" s="1061"/>
      <c r="AT130" s="1062"/>
      <c r="AU130" s="215"/>
      <c r="AV130" s="215"/>
      <c r="AW130" s="215"/>
      <c r="AX130" s="1052" t="s">
        <v>477</v>
      </c>
      <c r="AY130" s="910"/>
      <c r="AZ130" s="910"/>
      <c r="BA130" s="910"/>
      <c r="BB130" s="910"/>
      <c r="BC130" s="910"/>
      <c r="BD130" s="910"/>
      <c r="BE130" s="911"/>
      <c r="BF130" s="1088">
        <v>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483760956</v>
      </c>
      <c r="AB131" s="973"/>
      <c r="AC131" s="973"/>
      <c r="AD131" s="973"/>
      <c r="AE131" s="974"/>
      <c r="AF131" s="972">
        <v>495836274</v>
      </c>
      <c r="AG131" s="973"/>
      <c r="AH131" s="973"/>
      <c r="AI131" s="973"/>
      <c r="AJ131" s="974"/>
      <c r="AK131" s="972">
        <v>511433831</v>
      </c>
      <c r="AL131" s="973"/>
      <c r="AM131" s="973"/>
      <c r="AN131" s="973"/>
      <c r="AO131" s="974"/>
      <c r="AP131" s="1097"/>
      <c r="AQ131" s="1098"/>
      <c r="AR131" s="1098"/>
      <c r="AS131" s="1098"/>
      <c r="AT131" s="1099"/>
      <c r="AU131" s="215"/>
      <c r="AV131" s="215"/>
      <c r="AW131" s="215"/>
      <c r="AX131" s="1070" t="s">
        <v>479</v>
      </c>
      <c r="AY131" s="713"/>
      <c r="AZ131" s="713"/>
      <c r="BA131" s="713"/>
      <c r="BB131" s="713"/>
      <c r="BC131" s="713"/>
      <c r="BD131" s="713"/>
      <c r="BE131" s="1023"/>
      <c r="BF131" s="1071">
        <v>22.2</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3.023511697</v>
      </c>
      <c r="AB132" s="1084"/>
      <c r="AC132" s="1084"/>
      <c r="AD132" s="1084"/>
      <c r="AE132" s="1085"/>
      <c r="AF132" s="1086">
        <v>3.0632517950000002</v>
      </c>
      <c r="AG132" s="1084"/>
      <c r="AH132" s="1084"/>
      <c r="AI132" s="1084"/>
      <c r="AJ132" s="1085"/>
      <c r="AK132" s="1086">
        <v>3.611410802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2.9</v>
      </c>
      <c r="AB133" s="1067"/>
      <c r="AC133" s="1067"/>
      <c r="AD133" s="1067"/>
      <c r="AE133" s="1068"/>
      <c r="AF133" s="1066">
        <v>2.9</v>
      </c>
      <c r="AG133" s="1067"/>
      <c r="AH133" s="1067"/>
      <c r="AI133" s="1067"/>
      <c r="AJ133" s="1068"/>
      <c r="AK133" s="1066">
        <v>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DDgXLrd8jDm2jtUOfaSBrENgW3goc3gY5zwgPi011jL2AIxkfecYU4/X63AtizOhjW0CGuRm3J4LSsKYu16g==" saltValue="oKHgLdpdpzmd/nZmyAUp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lW1TP4U1Afl/JpaIL9UJT5iXvQ7WA054CZ9dgZ/t++Df44PxJ4tFA8cYOcFKd8uYOXGXXoSTFXuPHUqW3zCqg==" saltValue="rZzrn4UwZhRclbi2urz+KA=="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kRl4oUNAxKgimBR3LuRK9a33AcX+1JD9WRLpRaHvAvcOZVkrQ+vQP0grkqimLdexOR+vu2p+zBstK0hFGZBPw==" saltValue="US2b28A1rcWIdKKiJybT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485</v>
      </c>
      <c r="AL6" s="248"/>
      <c r="AM6" s="248"/>
      <c r="AN6" s="248"/>
    </row>
    <row r="7" spans="1:46" ht="13.5" customHeight="1" x14ac:dyDescent="0.2">
      <c r="A7" s="247"/>
      <c r="AK7" s="250"/>
      <c r="AL7" s="251"/>
      <c r="AM7" s="251"/>
      <c r="AN7" s="252"/>
      <c r="AO7" s="1101" t="s">
        <v>486</v>
      </c>
      <c r="AP7" s="253"/>
      <c r="AQ7" s="254" t="s">
        <v>487</v>
      </c>
      <c r="AR7" s="255"/>
    </row>
    <row r="8" spans="1:46" ht="13" x14ac:dyDescent="0.2">
      <c r="A8" s="247"/>
      <c r="AK8" s="256"/>
      <c r="AL8" s="257"/>
      <c r="AM8" s="257"/>
      <c r="AN8" s="258"/>
      <c r="AO8" s="1102"/>
      <c r="AP8" s="259" t="s">
        <v>488</v>
      </c>
      <c r="AQ8" s="260" t="s">
        <v>489</v>
      </c>
      <c r="AR8" s="261" t="s">
        <v>490</v>
      </c>
    </row>
    <row r="9" spans="1:46" ht="13" x14ac:dyDescent="0.2">
      <c r="A9" s="247"/>
      <c r="AK9" s="1103" t="s">
        <v>491</v>
      </c>
      <c r="AL9" s="1104"/>
      <c r="AM9" s="1104"/>
      <c r="AN9" s="1105"/>
      <c r="AO9" s="262">
        <v>175040048</v>
      </c>
      <c r="AP9" s="262">
        <v>89504</v>
      </c>
      <c r="AQ9" s="263">
        <v>112291</v>
      </c>
      <c r="AR9" s="264">
        <v>-20.3</v>
      </c>
    </row>
    <row r="10" spans="1:46" ht="13.5" customHeight="1" x14ac:dyDescent="0.2">
      <c r="A10" s="247"/>
      <c r="AK10" s="1103" t="s">
        <v>492</v>
      </c>
      <c r="AL10" s="1104"/>
      <c r="AM10" s="1104"/>
      <c r="AN10" s="1105"/>
      <c r="AO10" s="265">
        <v>640</v>
      </c>
      <c r="AP10" s="265">
        <v>0</v>
      </c>
      <c r="AQ10" s="266">
        <v>121</v>
      </c>
      <c r="AR10" s="267">
        <v>-100</v>
      </c>
    </row>
    <row r="11" spans="1:46" ht="13.5" customHeight="1" x14ac:dyDescent="0.2">
      <c r="A11" s="247"/>
      <c r="AK11" s="1103" t="s">
        <v>493</v>
      </c>
      <c r="AL11" s="1104"/>
      <c r="AM11" s="1104"/>
      <c r="AN11" s="1105"/>
      <c r="AO11" s="265">
        <v>2406930</v>
      </c>
      <c r="AP11" s="265">
        <v>1231</v>
      </c>
      <c r="AQ11" s="266">
        <v>1235</v>
      </c>
      <c r="AR11" s="267">
        <v>-0.3</v>
      </c>
    </row>
    <row r="12" spans="1:46" ht="13.5" customHeight="1" x14ac:dyDescent="0.2">
      <c r="A12" s="247"/>
      <c r="AK12" s="1103" t="s">
        <v>494</v>
      </c>
      <c r="AL12" s="1104"/>
      <c r="AM12" s="1104"/>
      <c r="AN12" s="1105"/>
      <c r="AO12" s="265">
        <v>22807</v>
      </c>
      <c r="AP12" s="265">
        <v>12</v>
      </c>
      <c r="AQ12" s="266">
        <v>3</v>
      </c>
      <c r="AR12" s="267">
        <v>300</v>
      </c>
    </row>
    <row r="13" spans="1:46" ht="13.5" customHeight="1" x14ac:dyDescent="0.2">
      <c r="A13" s="247"/>
      <c r="AK13" s="1103" t="s">
        <v>495</v>
      </c>
      <c r="AL13" s="1104"/>
      <c r="AM13" s="1104"/>
      <c r="AN13" s="1105"/>
      <c r="AO13" s="265">
        <v>4497104</v>
      </c>
      <c r="AP13" s="265">
        <v>2300</v>
      </c>
      <c r="AQ13" s="266">
        <v>2021</v>
      </c>
      <c r="AR13" s="267">
        <v>13.8</v>
      </c>
    </row>
    <row r="14" spans="1:46" ht="13.5" customHeight="1" x14ac:dyDescent="0.2">
      <c r="A14" s="247"/>
      <c r="AK14" s="1103" t="s">
        <v>496</v>
      </c>
      <c r="AL14" s="1104"/>
      <c r="AM14" s="1104"/>
      <c r="AN14" s="1105"/>
      <c r="AO14" s="265">
        <v>1771390</v>
      </c>
      <c r="AP14" s="265">
        <v>906</v>
      </c>
      <c r="AQ14" s="266">
        <v>1404</v>
      </c>
      <c r="AR14" s="267">
        <v>-35.5</v>
      </c>
    </row>
    <row r="15" spans="1:46" ht="13.5" customHeight="1" x14ac:dyDescent="0.2">
      <c r="A15" s="247"/>
      <c r="AK15" s="1106" t="s">
        <v>497</v>
      </c>
      <c r="AL15" s="1107"/>
      <c r="AM15" s="1107"/>
      <c r="AN15" s="1108"/>
      <c r="AO15" s="265">
        <v>-13827886</v>
      </c>
      <c r="AP15" s="265">
        <v>-7071</v>
      </c>
      <c r="AQ15" s="266">
        <v>-7200</v>
      </c>
      <c r="AR15" s="267">
        <v>-1.8</v>
      </c>
    </row>
    <row r="16" spans="1:46" ht="13" x14ac:dyDescent="0.2">
      <c r="A16" s="247"/>
      <c r="AK16" s="1106" t="s">
        <v>178</v>
      </c>
      <c r="AL16" s="1107"/>
      <c r="AM16" s="1107"/>
      <c r="AN16" s="1108"/>
      <c r="AO16" s="265">
        <v>169911033</v>
      </c>
      <c r="AP16" s="265">
        <v>86881</v>
      </c>
      <c r="AQ16" s="266">
        <v>109874</v>
      </c>
      <c r="AR16" s="267">
        <v>-20.9</v>
      </c>
    </row>
    <row r="17" spans="1:46" ht="13" x14ac:dyDescent="0.2">
      <c r="A17" s="247"/>
    </row>
    <row r="18" spans="1:46" ht="13" x14ac:dyDescent="0.2">
      <c r="A18" s="247"/>
      <c r="AQ18" s="268"/>
      <c r="AR18" s="268"/>
    </row>
    <row r="19" spans="1:46" ht="13" x14ac:dyDescent="0.2">
      <c r="A19" s="247"/>
      <c r="AK19" s="243" t="s">
        <v>498</v>
      </c>
    </row>
    <row r="20" spans="1:46" ht="13" x14ac:dyDescent="0.2">
      <c r="A20" s="247"/>
      <c r="AK20" s="269"/>
      <c r="AL20" s="270"/>
      <c r="AM20" s="270"/>
      <c r="AN20" s="271"/>
      <c r="AO20" s="272" t="s">
        <v>499</v>
      </c>
      <c r="AP20" s="273" t="s">
        <v>500</v>
      </c>
      <c r="AQ20" s="274" t="s">
        <v>501</v>
      </c>
      <c r="AR20" s="275"/>
    </row>
    <row r="21" spans="1:46" s="248" customFormat="1" ht="13" x14ac:dyDescent="0.2">
      <c r="A21" s="276"/>
      <c r="AK21" s="1109" t="s">
        <v>502</v>
      </c>
      <c r="AL21" s="1110"/>
      <c r="AM21" s="1110"/>
      <c r="AN21" s="1111"/>
      <c r="AO21" s="277">
        <v>10.050000000000001</v>
      </c>
      <c r="AP21" s="278">
        <v>11.47</v>
      </c>
      <c r="AQ21" s="279">
        <v>-1.42</v>
      </c>
      <c r="AS21" s="280"/>
      <c r="AT21" s="276"/>
    </row>
    <row r="22" spans="1:46" s="248" customFormat="1" ht="13" x14ac:dyDescent="0.2">
      <c r="A22" s="276"/>
      <c r="AK22" s="1109" t="s">
        <v>503</v>
      </c>
      <c r="AL22" s="1110"/>
      <c r="AM22" s="1110"/>
      <c r="AN22" s="1111"/>
      <c r="AO22" s="281">
        <v>99.2</v>
      </c>
      <c r="AP22" s="282">
        <v>99.8</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506</v>
      </c>
      <c r="AL29" s="248"/>
      <c r="AM29" s="248"/>
      <c r="AN29" s="248"/>
      <c r="AS29" s="290"/>
    </row>
    <row r="30" spans="1:46" ht="13.5" customHeight="1" x14ac:dyDescent="0.2">
      <c r="A30" s="247"/>
      <c r="AK30" s="250"/>
      <c r="AL30" s="251"/>
      <c r="AM30" s="251"/>
      <c r="AN30" s="252"/>
      <c r="AO30" s="1101" t="s">
        <v>486</v>
      </c>
      <c r="AP30" s="253"/>
      <c r="AQ30" s="254" t="s">
        <v>487</v>
      </c>
      <c r="AR30" s="255"/>
    </row>
    <row r="31" spans="1:46" ht="13" x14ac:dyDescent="0.2">
      <c r="A31" s="247"/>
      <c r="AK31" s="256"/>
      <c r="AL31" s="257"/>
      <c r="AM31" s="257"/>
      <c r="AN31" s="258"/>
      <c r="AO31" s="1102"/>
      <c r="AP31" s="259" t="s">
        <v>488</v>
      </c>
      <c r="AQ31" s="260" t="s">
        <v>489</v>
      </c>
      <c r="AR31" s="261" t="s">
        <v>490</v>
      </c>
    </row>
    <row r="32" spans="1:46" ht="27" customHeight="1" x14ac:dyDescent="0.2">
      <c r="A32" s="247"/>
      <c r="AK32" s="1117" t="s">
        <v>507</v>
      </c>
      <c r="AL32" s="1118"/>
      <c r="AM32" s="1118"/>
      <c r="AN32" s="1119"/>
      <c r="AO32" s="291">
        <v>27226150</v>
      </c>
      <c r="AP32" s="291">
        <v>13922</v>
      </c>
      <c r="AQ32" s="292">
        <v>29025</v>
      </c>
      <c r="AR32" s="293">
        <v>-52</v>
      </c>
    </row>
    <row r="33" spans="1:46" ht="13.5" customHeight="1" x14ac:dyDescent="0.2">
      <c r="A33" s="247"/>
      <c r="AK33" s="1117" t="s">
        <v>508</v>
      </c>
      <c r="AL33" s="1118"/>
      <c r="AM33" s="1118"/>
      <c r="AN33" s="1119"/>
      <c r="AO33" s="291" t="s">
        <v>509</v>
      </c>
      <c r="AP33" s="291" t="s">
        <v>509</v>
      </c>
      <c r="AQ33" s="292">
        <v>2558</v>
      </c>
      <c r="AR33" s="293" t="s">
        <v>509</v>
      </c>
    </row>
    <row r="34" spans="1:46" ht="27" customHeight="1" x14ac:dyDescent="0.2">
      <c r="A34" s="247"/>
      <c r="AK34" s="1117" t="s">
        <v>510</v>
      </c>
      <c r="AL34" s="1118"/>
      <c r="AM34" s="1118"/>
      <c r="AN34" s="1119"/>
      <c r="AO34" s="291">
        <v>51164872</v>
      </c>
      <c r="AP34" s="291">
        <v>26162</v>
      </c>
      <c r="AQ34" s="292">
        <v>21936</v>
      </c>
      <c r="AR34" s="293">
        <v>19.3</v>
      </c>
    </row>
    <row r="35" spans="1:46" ht="27" customHeight="1" x14ac:dyDescent="0.2">
      <c r="A35" s="247"/>
      <c r="AK35" s="1117" t="s">
        <v>511</v>
      </c>
      <c r="AL35" s="1118"/>
      <c r="AM35" s="1118"/>
      <c r="AN35" s="1119"/>
      <c r="AO35" s="291">
        <v>13983643</v>
      </c>
      <c r="AP35" s="291">
        <v>7150</v>
      </c>
      <c r="AQ35" s="292">
        <v>9222</v>
      </c>
      <c r="AR35" s="293">
        <v>-22.5</v>
      </c>
    </row>
    <row r="36" spans="1:46" ht="27" customHeight="1" x14ac:dyDescent="0.2">
      <c r="A36" s="247"/>
      <c r="AK36" s="1117" t="s">
        <v>512</v>
      </c>
      <c r="AL36" s="1118"/>
      <c r="AM36" s="1118"/>
      <c r="AN36" s="1119"/>
      <c r="AO36" s="291" t="s">
        <v>509</v>
      </c>
      <c r="AP36" s="291" t="s">
        <v>509</v>
      </c>
      <c r="AQ36" s="292">
        <v>155</v>
      </c>
      <c r="AR36" s="293" t="s">
        <v>509</v>
      </c>
    </row>
    <row r="37" spans="1:46" ht="13.5" customHeight="1" x14ac:dyDescent="0.2">
      <c r="A37" s="247"/>
      <c r="AK37" s="1117" t="s">
        <v>513</v>
      </c>
      <c r="AL37" s="1118"/>
      <c r="AM37" s="1118"/>
      <c r="AN37" s="1119"/>
      <c r="AO37" s="291">
        <v>158024</v>
      </c>
      <c r="AP37" s="291">
        <v>81</v>
      </c>
      <c r="AQ37" s="292">
        <v>1054</v>
      </c>
      <c r="AR37" s="293">
        <v>-92.3</v>
      </c>
    </row>
    <row r="38" spans="1:46" ht="27" customHeight="1" x14ac:dyDescent="0.2">
      <c r="A38" s="247"/>
      <c r="AK38" s="1120" t="s">
        <v>514</v>
      </c>
      <c r="AL38" s="1121"/>
      <c r="AM38" s="1121"/>
      <c r="AN38" s="1122"/>
      <c r="AO38" s="294" t="s">
        <v>509</v>
      </c>
      <c r="AP38" s="294" t="s">
        <v>509</v>
      </c>
      <c r="AQ38" s="295">
        <v>1</v>
      </c>
      <c r="AR38" s="283" t="s">
        <v>509</v>
      </c>
      <c r="AS38" s="290"/>
    </row>
    <row r="39" spans="1:46" ht="13" x14ac:dyDescent="0.2">
      <c r="A39" s="247"/>
      <c r="AK39" s="1120" t="s">
        <v>515</v>
      </c>
      <c r="AL39" s="1121"/>
      <c r="AM39" s="1121"/>
      <c r="AN39" s="1122"/>
      <c r="AO39" s="291">
        <v>-20657648</v>
      </c>
      <c r="AP39" s="291">
        <v>-10563</v>
      </c>
      <c r="AQ39" s="292">
        <v>-17788</v>
      </c>
      <c r="AR39" s="293">
        <v>-40.6</v>
      </c>
      <c r="AS39" s="290"/>
    </row>
    <row r="40" spans="1:46" ht="27" customHeight="1" x14ac:dyDescent="0.2">
      <c r="A40" s="247"/>
      <c r="AK40" s="1117" t="s">
        <v>516</v>
      </c>
      <c r="AL40" s="1118"/>
      <c r="AM40" s="1118"/>
      <c r="AN40" s="1119"/>
      <c r="AO40" s="291">
        <v>-53405064</v>
      </c>
      <c r="AP40" s="291">
        <v>-27308</v>
      </c>
      <c r="AQ40" s="292">
        <v>-29583</v>
      </c>
      <c r="AR40" s="293">
        <v>-7.7</v>
      </c>
      <c r="AS40" s="290"/>
    </row>
    <row r="41" spans="1:46" ht="13" x14ac:dyDescent="0.2">
      <c r="A41" s="247"/>
      <c r="AK41" s="1123" t="s">
        <v>288</v>
      </c>
      <c r="AL41" s="1124"/>
      <c r="AM41" s="1124"/>
      <c r="AN41" s="1125"/>
      <c r="AO41" s="291">
        <v>18469977</v>
      </c>
      <c r="AP41" s="291">
        <v>9444</v>
      </c>
      <c r="AQ41" s="292">
        <v>16580</v>
      </c>
      <c r="AR41" s="293">
        <v>-43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517</v>
      </c>
    </row>
    <row r="48" spans="1:46" ht="13" x14ac:dyDescent="0.2">
      <c r="A48" s="247"/>
      <c r="AK48" s="301" t="s">
        <v>518</v>
      </c>
      <c r="AL48" s="301"/>
      <c r="AM48" s="301"/>
      <c r="AN48" s="301"/>
      <c r="AO48" s="301"/>
      <c r="AP48" s="301"/>
      <c r="AQ48" s="302"/>
      <c r="AR48" s="301"/>
    </row>
    <row r="49" spans="1:44" ht="13.5" customHeight="1" x14ac:dyDescent="0.2">
      <c r="A49" s="247"/>
      <c r="AK49" s="303"/>
      <c r="AL49" s="304"/>
      <c r="AM49" s="1112" t="s">
        <v>486</v>
      </c>
      <c r="AN49" s="1114" t="s">
        <v>519</v>
      </c>
      <c r="AO49" s="1115"/>
      <c r="AP49" s="1115"/>
      <c r="AQ49" s="1115"/>
      <c r="AR49" s="1116"/>
    </row>
    <row r="50" spans="1:44" ht="13" x14ac:dyDescent="0.2">
      <c r="A50" s="247"/>
      <c r="AK50" s="305"/>
      <c r="AL50" s="306"/>
      <c r="AM50" s="1113"/>
      <c r="AN50" s="307" t="s">
        <v>520</v>
      </c>
      <c r="AO50" s="308" t="s">
        <v>521</v>
      </c>
      <c r="AP50" s="309" t="s">
        <v>522</v>
      </c>
      <c r="AQ50" s="310" t="s">
        <v>523</v>
      </c>
      <c r="AR50" s="311" t="s">
        <v>524</v>
      </c>
    </row>
    <row r="51" spans="1:44" ht="13" x14ac:dyDescent="0.2">
      <c r="A51" s="247"/>
      <c r="AK51" s="303" t="s">
        <v>525</v>
      </c>
      <c r="AL51" s="304"/>
      <c r="AM51" s="312">
        <v>99964828</v>
      </c>
      <c r="AN51" s="313">
        <v>50962</v>
      </c>
      <c r="AO51" s="314">
        <v>6.3</v>
      </c>
      <c r="AP51" s="315">
        <v>58766</v>
      </c>
      <c r="AQ51" s="316">
        <v>2.9</v>
      </c>
      <c r="AR51" s="317">
        <v>3.4</v>
      </c>
    </row>
    <row r="52" spans="1:44" ht="13" x14ac:dyDescent="0.2">
      <c r="A52" s="247"/>
      <c r="AK52" s="318"/>
      <c r="AL52" s="319" t="s">
        <v>526</v>
      </c>
      <c r="AM52" s="320">
        <v>60088853</v>
      </c>
      <c r="AN52" s="321">
        <v>30633</v>
      </c>
      <c r="AO52" s="322">
        <v>9.5</v>
      </c>
      <c r="AP52" s="323">
        <v>29363</v>
      </c>
      <c r="AQ52" s="324">
        <v>-2.5</v>
      </c>
      <c r="AR52" s="325">
        <v>12</v>
      </c>
    </row>
    <row r="53" spans="1:44" ht="13" x14ac:dyDescent="0.2">
      <c r="A53" s="247"/>
      <c r="AK53" s="303" t="s">
        <v>527</v>
      </c>
      <c r="AL53" s="304"/>
      <c r="AM53" s="312">
        <v>102730229</v>
      </c>
      <c r="AN53" s="313">
        <v>52396</v>
      </c>
      <c r="AO53" s="314">
        <v>2.8</v>
      </c>
      <c r="AP53" s="315">
        <v>62482</v>
      </c>
      <c r="AQ53" s="316">
        <v>6.3</v>
      </c>
      <c r="AR53" s="317">
        <v>-3.5</v>
      </c>
    </row>
    <row r="54" spans="1:44" ht="13" x14ac:dyDescent="0.2">
      <c r="A54" s="247"/>
      <c r="AK54" s="318"/>
      <c r="AL54" s="319" t="s">
        <v>526</v>
      </c>
      <c r="AM54" s="320">
        <v>57611190</v>
      </c>
      <c r="AN54" s="321">
        <v>29383</v>
      </c>
      <c r="AO54" s="322">
        <v>-4.0999999999999996</v>
      </c>
      <c r="AP54" s="323">
        <v>34626</v>
      </c>
      <c r="AQ54" s="324">
        <v>17.899999999999999</v>
      </c>
      <c r="AR54" s="325">
        <v>-22</v>
      </c>
    </row>
    <row r="55" spans="1:44" ht="13" x14ac:dyDescent="0.2">
      <c r="A55" s="247"/>
      <c r="AK55" s="303" t="s">
        <v>528</v>
      </c>
      <c r="AL55" s="304"/>
      <c r="AM55" s="312">
        <v>110679646</v>
      </c>
      <c r="AN55" s="313">
        <v>56483</v>
      </c>
      <c r="AO55" s="314">
        <v>7.8</v>
      </c>
      <c r="AP55" s="315">
        <v>59288</v>
      </c>
      <c r="AQ55" s="316">
        <v>-5.0999999999999996</v>
      </c>
      <c r="AR55" s="317">
        <v>12.9</v>
      </c>
    </row>
    <row r="56" spans="1:44" ht="13" x14ac:dyDescent="0.2">
      <c r="A56" s="247"/>
      <c r="AK56" s="318"/>
      <c r="AL56" s="319" t="s">
        <v>526</v>
      </c>
      <c r="AM56" s="320">
        <v>71444052</v>
      </c>
      <c r="AN56" s="321">
        <v>36460</v>
      </c>
      <c r="AO56" s="322">
        <v>24.1</v>
      </c>
      <c r="AP56" s="323">
        <v>32670</v>
      </c>
      <c r="AQ56" s="324">
        <v>-5.6</v>
      </c>
      <c r="AR56" s="325">
        <v>29.7</v>
      </c>
    </row>
    <row r="57" spans="1:44" ht="13" x14ac:dyDescent="0.2">
      <c r="A57" s="247"/>
      <c r="AK57" s="303" t="s">
        <v>529</v>
      </c>
      <c r="AL57" s="304"/>
      <c r="AM57" s="312">
        <v>135453214</v>
      </c>
      <c r="AN57" s="313">
        <v>69217</v>
      </c>
      <c r="AO57" s="314">
        <v>22.5</v>
      </c>
      <c r="AP57" s="315">
        <v>63490</v>
      </c>
      <c r="AQ57" s="316">
        <v>7.1</v>
      </c>
      <c r="AR57" s="317">
        <v>15.4</v>
      </c>
    </row>
    <row r="58" spans="1:44" ht="13" x14ac:dyDescent="0.2">
      <c r="A58" s="247"/>
      <c r="AK58" s="318"/>
      <c r="AL58" s="319" t="s">
        <v>526</v>
      </c>
      <c r="AM58" s="320">
        <v>80986238</v>
      </c>
      <c r="AN58" s="321">
        <v>41384</v>
      </c>
      <c r="AO58" s="322">
        <v>13.5</v>
      </c>
      <c r="AP58" s="323">
        <v>35347</v>
      </c>
      <c r="AQ58" s="324">
        <v>8.1999999999999993</v>
      </c>
      <c r="AR58" s="325">
        <v>5.3</v>
      </c>
    </row>
    <row r="59" spans="1:44" ht="13" x14ac:dyDescent="0.2">
      <c r="A59" s="247"/>
      <c r="AK59" s="303" t="s">
        <v>530</v>
      </c>
      <c r="AL59" s="304"/>
      <c r="AM59" s="312">
        <v>145154210</v>
      </c>
      <c r="AN59" s="313">
        <v>74222</v>
      </c>
      <c r="AO59" s="314">
        <v>7.2</v>
      </c>
      <c r="AP59" s="315">
        <v>68481</v>
      </c>
      <c r="AQ59" s="316">
        <v>7.9</v>
      </c>
      <c r="AR59" s="317">
        <v>-0.7</v>
      </c>
    </row>
    <row r="60" spans="1:44" ht="13" x14ac:dyDescent="0.2">
      <c r="A60" s="247"/>
      <c r="AK60" s="318"/>
      <c r="AL60" s="319" t="s">
        <v>526</v>
      </c>
      <c r="AM60" s="320">
        <v>88884594</v>
      </c>
      <c r="AN60" s="321">
        <v>45450</v>
      </c>
      <c r="AO60" s="322">
        <v>9.8000000000000007</v>
      </c>
      <c r="AP60" s="323">
        <v>38966</v>
      </c>
      <c r="AQ60" s="324">
        <v>10.199999999999999</v>
      </c>
      <c r="AR60" s="325">
        <v>-0.4</v>
      </c>
    </row>
    <row r="61" spans="1:44" ht="13" x14ac:dyDescent="0.2">
      <c r="A61" s="247"/>
      <c r="AK61" s="303" t="s">
        <v>531</v>
      </c>
      <c r="AL61" s="326"/>
      <c r="AM61" s="312">
        <v>118796425</v>
      </c>
      <c r="AN61" s="313">
        <v>60656</v>
      </c>
      <c r="AO61" s="314">
        <v>9.3000000000000007</v>
      </c>
      <c r="AP61" s="315">
        <v>62501</v>
      </c>
      <c r="AQ61" s="327">
        <v>3.8</v>
      </c>
      <c r="AR61" s="317">
        <v>5.5</v>
      </c>
    </row>
    <row r="62" spans="1:44" ht="13" x14ac:dyDescent="0.2">
      <c r="A62" s="247"/>
      <c r="AK62" s="318"/>
      <c r="AL62" s="319" t="s">
        <v>526</v>
      </c>
      <c r="AM62" s="320">
        <v>71802985</v>
      </c>
      <c r="AN62" s="321">
        <v>36662</v>
      </c>
      <c r="AO62" s="322">
        <v>10.6</v>
      </c>
      <c r="AP62" s="323">
        <v>34194</v>
      </c>
      <c r="AQ62" s="324">
        <v>5.6</v>
      </c>
      <c r="AR62" s="325">
        <v>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PRL0FE9P93M4oq/SYCnlHe5XwMBzr88BHW/RWLUkey90DULcFr41VZt2c29vtQSwSHaz90lChR2g3I3/uqeWQ==" saltValue="eXI40orDJ8wd0Lej1Nc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0" zoomScaleNormal="100" zoomScaleSheetLayoutView="55" workbookViewId="0">
      <selection activeCell="AE95" sqref="AE95"/>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483</v>
      </c>
    </row>
    <row r="121" spans="125:125" ht="13.5" hidden="1" customHeight="1" x14ac:dyDescent="0.2">
      <c r="DU121" s="241"/>
    </row>
  </sheetData>
  <sheetProtection algorithmName="SHA-512" hashValue="oW90AfuUglXJIXlK9OAUX/pOCfD//fKf8piqvne62dPaWx8wGXzC9ilP3dEQkIXSyCZKebLET1j5eKhgH0I4Cg==" saltValue="SuQi/Q0e6YicBXYZF7yl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483</v>
      </c>
    </row>
  </sheetData>
  <sheetProtection algorithmName="SHA-512" hashValue="Hk2KBqN+ZbY+/YehffzNGvLpU2TA4mqIf2oIPLzsauHLvncNgcYcgDDXsICGl6EniUqgHpoheGr5zg83WQz2uQ==" saltValue="FQ4qYGOkMGSFIhyybR/+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26" t="s">
        <v>3</v>
      </c>
      <c r="D47" s="1126"/>
      <c r="E47" s="1127"/>
      <c r="F47" s="11">
        <v>4.92</v>
      </c>
      <c r="G47" s="12">
        <v>4.71</v>
      </c>
      <c r="H47" s="12">
        <v>5.15</v>
      </c>
      <c r="I47" s="12">
        <v>5.22</v>
      </c>
      <c r="J47" s="13">
        <v>4.62</v>
      </c>
    </row>
    <row r="48" spans="2:10" ht="57.75" customHeight="1" x14ac:dyDescent="0.2">
      <c r="B48" s="14"/>
      <c r="C48" s="1128" t="s">
        <v>4</v>
      </c>
      <c r="D48" s="1128"/>
      <c r="E48" s="1129"/>
      <c r="F48" s="15">
        <v>2.3199999999999998</v>
      </c>
      <c r="G48" s="16">
        <v>1.79</v>
      </c>
      <c r="H48" s="16">
        <v>1.44</v>
      </c>
      <c r="I48" s="16">
        <v>1.1299999999999999</v>
      </c>
      <c r="J48" s="17">
        <v>0.82</v>
      </c>
    </row>
    <row r="49" spans="2:10" ht="57.75" customHeight="1" thickBot="1" x14ac:dyDescent="0.25">
      <c r="B49" s="18"/>
      <c r="C49" s="1130" t="s">
        <v>5</v>
      </c>
      <c r="D49" s="1130"/>
      <c r="E49" s="1131"/>
      <c r="F49" s="19">
        <v>0.89</v>
      </c>
      <c r="G49" s="20" t="s">
        <v>538</v>
      </c>
      <c r="H49" s="20" t="s">
        <v>539</v>
      </c>
      <c r="I49" s="20" t="s">
        <v>540</v>
      </c>
      <c r="J49" s="21" t="s">
        <v>541</v>
      </c>
    </row>
    <row r="50" spans="2:10" ht="13" x14ac:dyDescent="0.2"/>
  </sheetData>
  <sheetProtection algorithmName="SHA-512" hashValue="IRx2z0HQ3+y3TAmSora9F2qFZd6NzJeSK39SJ9JhUQlpwzuQVzyCt1+IkZOO/hkA1u2TD9u7rWqOkETPp58ffg==" saltValue="HKItDSDVlc3hc3KeETjZ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A28D7B-F808-42BC-817E-E13BC339A5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63789-45E8-4EB9-87AF-FCA63DC024E4}">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E54C5F58-F079-4DEE-8C4C-2889FFDFEA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2026-03-06T00:12:05Z</cp:lastPrinted>
  <dcterms:created xsi:type="dcterms:W3CDTF">2026-02-23T03:51:02Z</dcterms:created>
  <dcterms:modified xsi:type="dcterms:W3CDTF">2026-03-18T11:54:35Z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