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drawings/drawing5.xml" ContentType="application/vnd.openxmlformats-officedocument.drawingml.chartshap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227"/>
  <workbookPr/>
  <mc:AlternateContent xmlns:mc="http://schemas.openxmlformats.org/markup-compatibility/2006">
    <mc:Choice Requires="x15">
      <x15ac:absPath xmlns:x15ac="http://schemas.microsoft.com/office/spreadsheetml/2010/11/ac" url="\\filesv-honcho.intra.city.sendai.jp\個別用\財政企画課・財政課共有\財政企画課\101総務係\01 財政状況の公表・報告\01 財政状況公表書\01_財政状況資料集（総務省照会）\15_R6年度決算\03_回答\"/>
    </mc:Choice>
  </mc:AlternateContent>
  <xr:revisionPtr revIDLastSave="0" documentId="13_ncr:1_{A6DE8BA1-2318-4DA7-A2BD-3C979DC61E21}" xr6:coauthVersionLast="47" xr6:coauthVersionMax="47" xr10:uidLastSave="{00000000-0000-0000-0000-000000000000}"/>
  <bookViews>
    <workbookView xWindow="28680" yWindow="-120" windowWidth="29040" windowHeight="15720" tabRatio="78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9" i="10"/>
  <c r="AO38"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U39" i="10"/>
  <c r="BW38" i="10"/>
  <c r="BE38" i="10"/>
  <c r="U38" i="10"/>
  <c r="BW37" i="10"/>
  <c r="BE37" i="10"/>
  <c r="U37" i="10"/>
  <c r="BW36" i="10"/>
  <c r="BE36" i="10"/>
  <c r="BW35" i="10"/>
  <c r="BE35" i="10"/>
  <c r="CO34" i="10"/>
  <c r="CO35" i="10" s="1"/>
  <c r="CO36" i="10" s="1"/>
  <c r="CO37" i="10" s="1"/>
  <c r="CO38" i="10" s="1"/>
  <c r="CO39" i="10" s="1"/>
  <c r="CO40" i="10" s="1"/>
  <c r="CO41" i="10" s="1"/>
  <c r="CO42" i="10" s="1"/>
  <c r="CO43" i="10" s="1"/>
  <c r="BW34" i="10"/>
  <c r="C34" i="10"/>
  <c r="C35" i="10" s="1"/>
  <c r="C36" i="10" s="1"/>
  <c r="C37" i="10" s="1"/>
  <c r="C38" i="10" s="1"/>
  <c r="C39" i="10" s="1"/>
  <c r="AM34" i="10" l="1"/>
  <c r="AM35" i="10" s="1"/>
  <c r="AM36" i="10" s="1"/>
  <c r="AM37" i="10" s="1"/>
  <c r="AM38" i="10" s="1"/>
  <c r="AM39" i="10" s="1"/>
  <c r="U34" i="10"/>
  <c r="U35" i="10" s="1"/>
  <c r="U36" i="10" s="1"/>
  <c r="BE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<sst xmlns="http://schemas.openxmlformats.org/spreadsheetml/2006/main" count="1067" uniqueCount="603">
  <si>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</si>
  <si>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</si>
  <si>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</si>
  <si>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</si>
  <si>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</si>
  <si>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</si>
  <si>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</si>
  <si>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</si>
  <si>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</si>
  <si>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</si>
  <si>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</si>
  <si>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</si>
  <si>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</si>
  <si>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</si>
  <si>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</si>
  <si>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</si>
  <si>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</si>
  <si>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</si>
  <si>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</si>
  <si>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</si>
  <si>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</si>
  <si>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</si>
  <si>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</si>
  <si>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</si>
  <si>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</si>
  <si>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</si>
  <si>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</si>
  <si>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</si>
  <si>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</si>
  <si>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</si>
  <si>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</si>
  <si>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</si>
  <si>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</si>
  <si>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</si>
  <si>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</si>
  <si>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</si>
  <si>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</si>
  <si>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</si>
  <si>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</si>
  <si>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</si>
  <si>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</si>
  <si>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</si>
  <si>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</si>
  <si>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</si>
  <si>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</si>
  <si>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</si>
  <si>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</si>
  <si>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</si>
  <si>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</si>
  <si>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</si>
  <si>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</si>
  <si>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</si>
  <si>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</si>
  <si>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</si>
  <si>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</si>
  <si>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</si>
  <si>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</si>
  <si>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</si>
  <si>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</si>
  <si>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</si>
  <si>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</si>
  <si>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</si>
  <si>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</si>
  <si>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</si>
  <si>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</si>
  <si>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</si>
  <si>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</si>
  <si>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</si>
  <si>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</si>
  <si>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</si>
  <si>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</si>
  <si>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</si>
  <si>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</si>
  <si>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</si>
  <si>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</si>
  <si>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</si>
  <si>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</si>
  <si>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</si>
  <si>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</si>
  <si>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</si>
  <si>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</si>
  <si>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政令指定都市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</si>
  <si>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</si>
  <si>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</si>
  <si>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</si>
  <si>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</si>
  <si>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</si>
  <si>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</si>
  <si>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</si>
  <si>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</si>
  <si>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</si>
  <si>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</si>
  <si>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</si>
  <si>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</si>
  <si>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仙台市</t>
    <phoneticPr fontId="5"/>
  </si>
  <si>
    <t>地方交付税種地</t>
    <rPh sb="0" eb="2">
      <t>チホウ</t>
    </rPh>
    <rPh sb="2" eb="5">
      <t>コウフゼイ</t>
    </rPh>
    <rPh sb="5" eb="6">
      <t>シュ</t>
    </rPh>
    <rPh sb="6" eb="7">
      <t>チ</t>
    </rPh>
    <phoneticPr fontId="5"/>
  </si>
  <si>
    <t>1-8</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</si>
  <si>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</si>
  <si>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</si>
  <si>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</si>
  <si>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</si>
  <si>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</si>
  <si>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</si>
  <si>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</si>
  <si>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</si>
  <si>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</si>
  <si>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</si>
  <si>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</si>
  <si>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</si>
  <si>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</si>
  <si>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</si>
  <si>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</si>
  <si>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</si>
  <si>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</si>
  <si>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</si>
  <si>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</si>
  <si>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</si>
  <si>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</si>
  <si>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</si>
  <si>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</si>
  <si>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</si>
  <si>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</si>
  <si>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</si>
  <si>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</si>
  <si>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</si>
  <si>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</si>
  <si>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</si>
  <si>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</si>
  <si>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</si>
  <si>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</si>
  <si>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</si>
  <si>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</si>
  <si>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</si>
  <si>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</si>
  <si>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</si>
  <si>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</si>
  <si>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</si>
  <si>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</si>
  <si>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</si>
  <si>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</si>
  <si>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</si>
  <si>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</si>
  <si>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</si>
  <si>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自動車運送事業会計</t>
    <phoneticPr fontId="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</si>
  <si>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</si>
  <si>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</si>
  <si>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</si>
  <si>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</si>
  <si>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</si>
  <si>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</si>
  <si>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</si>
  <si>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</si>
  <si>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</si>
  <si>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</si>
  <si>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</si>
  <si>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</si>
  <si>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</si>
  <si>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</si>
  <si>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</si>
  <si>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</si>
  <si>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</si>
  <si>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</si>
  <si>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</si>
  <si>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</si>
  <si>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</si>
  <si>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</si>
  <si>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</si>
  <si>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</si>
  <si>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</si>
  <si>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</si>
  <si>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</si>
  <si>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</si>
  <si>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</si>
  <si>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</si>
  <si>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</si>
  <si>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</si>
  <si>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</si>
  <si>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</si>
  <si>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</si>
  <si>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</si>
  <si>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</si>
  <si>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</si>
  <si>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</si>
  <si>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</si>
  <si>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</si>
  <si>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</si>
  <si>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</si>
  <si>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</si>
  <si>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</si>
  <si>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</si>
  <si>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</si>
  <si>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</si>
  <si>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</si>
  <si>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</si>
  <si>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</si>
  <si>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</si>
  <si>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</si>
  <si>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</si>
  <si>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</si>
  <si>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</si>
  <si>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</si>
  <si>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</si>
  <si>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</si>
  <si>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</si>
  <si>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宮城県仙台市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</si>
  <si>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</si>
  <si>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</si>
  <si>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</si>
  <si>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</si>
  <si>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</si>
  <si>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</si>
  <si>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</si>
  <si>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</si>
  <si>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</si>
  <si>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</si>
  <si>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</si>
  <si>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</si>
  <si>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</si>
  <si>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</si>
  <si>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</si>
  <si>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</si>
  <si>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</si>
  <si>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</si>
  <si>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</si>
  <si>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</si>
  <si>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</si>
  <si>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</si>
  <si>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</si>
  <si>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</si>
  <si>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</si>
  <si>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</si>
  <si>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</si>
  <si>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</si>
  <si>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</si>
  <si>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</si>
  <si>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</si>
  <si>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</si>
  <si>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</si>
  <si>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</si>
  <si>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</si>
  <si>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</si>
  <si>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</si>
  <si>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</si>
  <si>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</si>
  <si>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</si>
  <si>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</si>
  <si>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</si>
  <si>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</si>
  <si>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</si>
  <si>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</si>
  <si>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</si>
  <si>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</si>
  <si>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</si>
  <si>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</si>
  <si>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</si>
  <si>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</si>
  <si>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</si>
  <si>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</si>
  <si>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</si>
  <si>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</si>
  <si>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</si>
  <si>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</si>
  <si>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</si>
  <si>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</si>
  <si>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</si>
  <si>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</si>
  <si>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</si>
  <si>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</si>
  <si>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</si>
  <si>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</si>
  <si>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</si>
  <si>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</si>
  <si>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</si>
  <si>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</si>
  <si>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</si>
  <si>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</si>
  <si>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</si>
  <si>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</si>
  <si>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</si>
  <si>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</si>
  <si>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</si>
  <si>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</si>
  <si>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</si>
  <si>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</si>
  <si>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</si>
  <si>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</si>
  <si>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</si>
  <si>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</si>
  <si>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</si>
  <si>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</si>
  <si>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</si>
  <si>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</si>
  <si>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</si>
  <si>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</si>
  <si>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</si>
  <si>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</si>
  <si>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</si>
  <si>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</si>
  <si>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</si>
  <si>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</si>
  <si>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</si>
  <si>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</si>
  <si>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</si>
  <si>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</si>
  <si>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</si>
  <si>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</si>
  <si>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</si>
  <si>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</si>
  <si>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</si>
  <si>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</si>
  <si>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</si>
  <si>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</si>
  <si>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</si>
  <si>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</si>
  <si>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</si>
  <si>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</si>
  <si>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</si>
  <si>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</si>
  <si>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</si>
  <si>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</si>
  <si>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</si>
  <si>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</si>
  <si>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</si>
  <si>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</si>
  <si>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交通</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</si>
  <si>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</si>
  <si>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</si>
  <si>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</si>
  <si>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</si>
  <si>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</si>
  <si>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</si>
  <si>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</si>
  <si>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</si>
  <si>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</si>
  <si>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</si>
  <si>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</si>
  <si>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</si>
  <si>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</si>
  <si>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</si>
  <si>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</si>
  <si>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</si>
  <si>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</si>
  <si>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</si>
  <si>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</si>
  <si>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</si>
  <si>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</si>
  <si>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</si>
  <si>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</si>
  <si>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</si>
  <si>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</si>
  <si>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</si>
  <si>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</si>
  <si>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</si>
  <si>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</si>
  <si>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</si>
  <si>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宮城県仙台市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</si>
  <si>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</si>
  <si>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</si>
  <si>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</si>
  <si>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</si>
  <si>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</si>
  <si>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</si>
  <si>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</si>
  <si>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</si>
  <si>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</si>
  <si>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</si>
  <si>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</si>
  <si>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</si>
  <si>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</si>
  <si>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</si>
  <si>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</si>
  <si>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</si>
  <si>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</si>
  <si>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</si>
  <si>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</si>
  <si>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</si>
  <si>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都市改造事業特別会計</t>
    <phoneticPr fontId="5"/>
  </si>
  <si>
    <t>公共用地先行取得事業特別会計</t>
    <phoneticPr fontId="5"/>
  </si>
  <si>
    <t>母子父子寡婦福祉資金貸付事業特別会計</t>
    <phoneticPr fontId="5"/>
  </si>
  <si>
    <t>新墓園事業特別会計</t>
    <phoneticPr fontId="5"/>
  </si>
  <si>
    <t>公債管理特別会計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</si>
  <si>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</si>
  <si>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</si>
  <si>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</si>
  <si>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</si>
  <si>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</si>
  <si>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</si>
  <si>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</si>
  <si>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</si>
  <si>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</si>
  <si>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</si>
  <si>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</si>
  <si>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</si>
  <si>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</si>
  <si>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</si>
  <si>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</si>
  <si>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</si>
  <si>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下水道事業会計</t>
    <phoneticPr fontId="5"/>
  </si>
  <si>
    <t>法適用企業</t>
    <phoneticPr fontId="5"/>
  </si>
  <si>
    <t>水道事業会計</t>
    <phoneticPr fontId="5"/>
  </si>
  <si>
    <t>高速鉄道事業会計</t>
    <phoneticPr fontId="5"/>
  </si>
  <si>
    <t>ガス事業会計</t>
    <phoneticPr fontId="5"/>
  </si>
  <si>
    <t>病院事業会計</t>
    <phoneticPr fontId="5"/>
  </si>
  <si>
    <t>中央卸売市場事業特別会計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</si>
  <si>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</si>
  <si>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</si>
  <si>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</si>
  <si>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</si>
  <si>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</si>
  <si>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</si>
  <si>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</si>
  <si>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</si>
  <si>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</si>
  <si>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</si>
  <si>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</si>
  <si>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</si>
  <si>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</si>
  <si>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</si>
  <si>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</si>
  <si>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</si>
  <si>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</si>
  <si>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</si>
  <si>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</si>
  <si>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</si>
  <si>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</si>
  <si>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</si>
  <si>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</si>
  <si>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</si>
  <si>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</si>
  <si>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</si>
  <si>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</si>
  <si>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</si>
  <si>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</si>
  <si>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</si>
  <si>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</si>
  <si>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</si>
  <si>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</si>
  <si>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</si>
  <si>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</si>
  <si>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</si>
  <si>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</si>
  <si>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</si>
  <si>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</si>
  <si>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</si>
  <si>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</si>
  <si>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</si>
  <si>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</si>
  <si>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</si>
  <si>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</si>
  <si>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</si>
  <si>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</si>
  <si>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</si>
  <si>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</si>
  <si>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</si>
  <si>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</si>
  <si>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</si>
  <si>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</si>
  <si>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</si>
  <si>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</si>
  <si>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</si>
  <si>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</si>
  <si>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</si>
  <si>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</si>
  <si>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</si>
  <si>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</si>
  <si>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</si>
  <si>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</si>
  <si>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</si>
  <si>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</si>
  <si>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</si>
  <si>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</si>
  <si>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</si>
  <si>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</si>
  <si>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</si>
  <si>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</si>
  <si>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</si>
  <si>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</si>
  <si>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</si>
  <si>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</si>
  <si>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</si>
  <si>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</si>
  <si>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</si>
  <si>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</si>
  <si>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</si>
  <si>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</si>
  <si>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</si>
  <si>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</si>
  <si>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</si>
  <si>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</si>
  <si>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</si>
  <si>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</si>
  <si>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</si>
  <si>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</si>
  <si>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</si>
  <si>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</si>
  <si>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</si>
  <si>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</si>
  <si>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</si>
  <si>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</si>
  <si>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</si>
  <si>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</si>
  <si>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</si>
  <si>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</si>
  <si>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</si>
  <si>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</si>
  <si>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</si>
  <si>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</si>
  <si>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</si>
  <si>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</si>
  <si>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</si>
  <si>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</si>
  <si>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</si>
  <si>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</si>
  <si>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</si>
  <si>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</si>
  <si>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</si>
  <si>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</si>
  <si>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</si>
  <si>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</si>
  <si>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</si>
  <si>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</si>
  <si>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</si>
  <si>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</si>
  <si>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</si>
  <si>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</si>
  <si>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</si>
  <si>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</si>
  <si>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</si>
  <si>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</si>
  <si>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</si>
  <si>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</si>
  <si>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</si>
  <si>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</si>
  <si>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</si>
  <si>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</si>
  <si>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</si>
  <si>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</si>
  <si>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</si>
  <si>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</si>
  <si>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</si>
  <si>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0.09</t>
  </si>
  <si>
    <t>▲ 3.83</t>
  </si>
  <si>
    <t>▲ 1.04</t>
  </si>
  <si>
    <t>▲ 1.59</t>
  </si>
  <si>
    <t>自動車運送事業会計</t>
  </si>
  <si>
    <t>▲ 0.17</t>
  </si>
  <si>
    <t>▲ 0.10</t>
  </si>
  <si>
    <t>▲ 0.07</t>
  </si>
  <si>
    <t>▲ 0.01</t>
  </si>
  <si>
    <t>水道事業会計</t>
  </si>
  <si>
    <t>ガス事業会計</t>
  </si>
  <si>
    <t>病院事業会計</t>
  </si>
  <si>
    <t>一般会計</t>
  </si>
  <si>
    <t>下水道事業会計</t>
  </si>
  <si>
    <t>介護保険事業特別会計</t>
  </si>
  <si>
    <t>国民健康保険事業特別会計</t>
  </si>
  <si>
    <t>その他会計（赤字）</t>
  </si>
  <si>
    <t>その他会計（黒字）</t>
  </si>
  <si>
    <t>R02</t>
    <phoneticPr fontId="5"/>
  </si>
  <si>
    <t>R03</t>
    <phoneticPr fontId="5"/>
  </si>
  <si>
    <t>R04</t>
    <phoneticPr fontId="5"/>
  </si>
  <si>
    <t>R05</t>
    <phoneticPr fontId="5"/>
  </si>
  <si>
    <t>R06</t>
    <phoneticPr fontId="5"/>
  </si>
  <si>
    <t>基金からの繰入金20,945百万円</t>
    <rPh sb="0" eb="2">
      <t>キキン</t>
    </rPh>
    <rPh sb="5" eb="7">
      <t>クリイレ</t>
    </rPh>
    <rPh sb="7" eb="8">
      <t>キン</t>
    </rPh>
    <rPh sb="14" eb="17">
      <t>ヒャクマンエン</t>
    </rPh>
    <phoneticPr fontId="2"/>
  </si>
  <si>
    <t>基金からの繰入金28,444百万円</t>
    <rPh sb="0" eb="2">
      <t>キキン</t>
    </rPh>
    <rPh sb="5" eb="7">
      <t>クリイレ</t>
    </rPh>
    <rPh sb="7" eb="8">
      <t>キン</t>
    </rPh>
    <rPh sb="14" eb="17">
      <t>ヒャクマンエン</t>
    </rPh>
    <phoneticPr fontId="2"/>
  </si>
  <si>
    <t>宮城県後期高齢者医療広域連合</t>
    <rPh sb="0" eb="3">
      <t>ミヤギケン</t>
    </rPh>
    <rPh sb="3" eb="5">
      <t>コウキ</t>
    </rPh>
    <rPh sb="5" eb="8">
      <t>コウレイシャ</t>
    </rPh>
    <rPh sb="8" eb="10">
      <t>イリョウ</t>
    </rPh>
    <rPh sb="10" eb="12">
      <t>コウイキ</t>
    </rPh>
    <rPh sb="12" eb="14">
      <t>レンゴウ</t>
    </rPh>
    <phoneticPr fontId="2"/>
  </si>
  <si>
    <t>-</t>
    <phoneticPr fontId="2"/>
  </si>
  <si>
    <t>一般会計及び特別会計</t>
    <rPh sb="0" eb="2">
      <t>イッパン</t>
    </rPh>
    <rPh sb="2" eb="4">
      <t>カイケイ</t>
    </rPh>
    <rPh sb="4" eb="5">
      <t>オヨ</t>
    </rPh>
    <rPh sb="6" eb="8">
      <t>トクベツ</t>
    </rPh>
    <rPh sb="8" eb="10">
      <t>カイケイ</t>
    </rPh>
    <phoneticPr fontId="2"/>
  </si>
  <si>
    <t>（公財）仙台ひと・まち交流財団</t>
    <rPh sb="4" eb="6">
      <t>センダイ</t>
    </rPh>
    <rPh sb="11" eb="13">
      <t>コウリュウ</t>
    </rPh>
    <rPh sb="13" eb="15">
      <t>ザイダン</t>
    </rPh>
    <phoneticPr fontId="17"/>
  </si>
  <si>
    <t>（公財）せんだい男女共同参画財団</t>
    <rPh sb="8" eb="10">
      <t>ダンジョ</t>
    </rPh>
    <rPh sb="10" eb="12">
      <t>キョウドウ</t>
    </rPh>
    <rPh sb="12" eb="14">
      <t>サンカク</t>
    </rPh>
    <rPh sb="14" eb="16">
      <t>ザイダン</t>
    </rPh>
    <phoneticPr fontId="17"/>
  </si>
  <si>
    <t>仙台市社会福祉協議会</t>
    <rPh sb="0" eb="3">
      <t>センダイシ</t>
    </rPh>
    <rPh sb="3" eb="5">
      <t>シャカイ</t>
    </rPh>
    <rPh sb="5" eb="7">
      <t>フクシ</t>
    </rPh>
    <rPh sb="7" eb="10">
      <t>キョウギカイ</t>
    </rPh>
    <phoneticPr fontId="17"/>
  </si>
  <si>
    <t>（福）緑仙会</t>
    <rPh sb="1" eb="2">
      <t>プク</t>
    </rPh>
    <rPh sb="3" eb="4">
      <t>リョク</t>
    </rPh>
    <rPh sb="4" eb="5">
      <t>セン</t>
    </rPh>
    <rPh sb="5" eb="6">
      <t>カイ</t>
    </rPh>
    <phoneticPr fontId="17"/>
  </si>
  <si>
    <t>（公財）仙台市健康福祉事業団</t>
    <rPh sb="4" eb="7">
      <t>センダイシ</t>
    </rPh>
    <rPh sb="7" eb="9">
      <t>ケンコウ</t>
    </rPh>
    <rPh sb="9" eb="11">
      <t>フクシ</t>
    </rPh>
    <rPh sb="11" eb="14">
      <t>ジギョウダン</t>
    </rPh>
    <phoneticPr fontId="17"/>
  </si>
  <si>
    <t>（公財）仙台市シルバー人材センター</t>
    <rPh sb="4" eb="7">
      <t>センダイシ</t>
    </rPh>
    <rPh sb="11" eb="13">
      <t>ジンザイ</t>
    </rPh>
    <phoneticPr fontId="17"/>
  </si>
  <si>
    <t>（公財）仙台市医療センター</t>
    <rPh sb="4" eb="7">
      <t>センダイシ</t>
    </rPh>
    <rPh sb="7" eb="9">
      <t>イリョウ</t>
    </rPh>
    <phoneticPr fontId="17"/>
  </si>
  <si>
    <t>（公財）仙台市救急医療事業団</t>
    <rPh sb="1" eb="2">
      <t>コウ</t>
    </rPh>
    <rPh sb="2" eb="3">
      <t>ザイ</t>
    </rPh>
    <rPh sb="4" eb="7">
      <t>センダイシ</t>
    </rPh>
    <rPh sb="7" eb="9">
      <t>キュウキュウ</t>
    </rPh>
    <rPh sb="9" eb="11">
      <t>イリョウ</t>
    </rPh>
    <rPh sb="11" eb="14">
      <t>ジギョウダン</t>
    </rPh>
    <phoneticPr fontId="17"/>
  </si>
  <si>
    <t>（一財）仙台こども財団</t>
    <rPh sb="1" eb="2">
      <t>イチ</t>
    </rPh>
    <rPh sb="2" eb="3">
      <t>ザイ</t>
    </rPh>
    <rPh sb="4" eb="6">
      <t>センダイ</t>
    </rPh>
    <rPh sb="9" eb="11">
      <t>ザイダン</t>
    </rPh>
    <phoneticPr fontId="17"/>
  </si>
  <si>
    <t>（株）仙台市環境整備公社</t>
    <rPh sb="1" eb="2">
      <t>カブ</t>
    </rPh>
    <rPh sb="3" eb="6">
      <t>センダイシ</t>
    </rPh>
    <rPh sb="6" eb="8">
      <t>カンキョウ</t>
    </rPh>
    <rPh sb="8" eb="10">
      <t>セイビ</t>
    </rPh>
    <rPh sb="10" eb="12">
      <t>コウシャ</t>
    </rPh>
    <phoneticPr fontId="17"/>
  </si>
  <si>
    <t>（公財）仙台市産業振興事業団</t>
    <rPh sb="4" eb="7">
      <t>センダイシ</t>
    </rPh>
    <rPh sb="7" eb="9">
      <t>サンギョウ</t>
    </rPh>
    <rPh sb="9" eb="11">
      <t>シンコウ</t>
    </rPh>
    <rPh sb="11" eb="14">
      <t>ジギョウダン</t>
    </rPh>
    <phoneticPr fontId="17"/>
  </si>
  <si>
    <t>（一財）みやぎ産業交流センター</t>
    <rPh sb="1" eb="2">
      <t>イチ</t>
    </rPh>
    <rPh sb="2" eb="3">
      <t>ザイ</t>
    </rPh>
    <rPh sb="7" eb="9">
      <t>サンギョウ</t>
    </rPh>
    <rPh sb="9" eb="11">
      <t>コウリュウ</t>
    </rPh>
    <phoneticPr fontId="17"/>
  </si>
  <si>
    <t>（株）仙台港貿易促進センター</t>
    <rPh sb="3" eb="5">
      <t>センダイ</t>
    </rPh>
    <rPh sb="5" eb="6">
      <t>ミナト</t>
    </rPh>
    <rPh sb="6" eb="8">
      <t>ボウエキ</t>
    </rPh>
    <rPh sb="8" eb="10">
      <t>ソクシン</t>
    </rPh>
    <phoneticPr fontId="17"/>
  </si>
  <si>
    <t>（公財）仙台観光国際協会</t>
    <rPh sb="4" eb="6">
      <t>センダイ</t>
    </rPh>
    <rPh sb="6" eb="8">
      <t>カンコウ</t>
    </rPh>
    <rPh sb="8" eb="10">
      <t>コクサイ</t>
    </rPh>
    <rPh sb="10" eb="12">
      <t>キョウカイ</t>
    </rPh>
    <phoneticPr fontId="17"/>
  </si>
  <si>
    <t>（公財）瑞鳳殿</t>
    <rPh sb="4" eb="5">
      <t>ズイ</t>
    </rPh>
    <rPh sb="5" eb="6">
      <t>ホウ</t>
    </rPh>
    <rPh sb="6" eb="7">
      <t>デン</t>
    </rPh>
    <phoneticPr fontId="17"/>
  </si>
  <si>
    <t>（公財）仙台市スポーツ振興事業団</t>
    <rPh sb="4" eb="7">
      <t>センダイシ</t>
    </rPh>
    <rPh sb="11" eb="13">
      <t>シンコウ</t>
    </rPh>
    <rPh sb="13" eb="16">
      <t>ジギョウダン</t>
    </rPh>
    <phoneticPr fontId="17"/>
  </si>
  <si>
    <t>（公財）仙台市市民文化事業団</t>
    <rPh sb="4" eb="7">
      <t>センダイシ</t>
    </rPh>
    <rPh sb="7" eb="9">
      <t>シミン</t>
    </rPh>
    <rPh sb="9" eb="11">
      <t>ブンカ</t>
    </rPh>
    <rPh sb="11" eb="14">
      <t>ジギョウダン</t>
    </rPh>
    <phoneticPr fontId="17"/>
  </si>
  <si>
    <t>（公財）仙台フィルハーモニー管弦楽団</t>
    <rPh sb="4" eb="6">
      <t>センダイ</t>
    </rPh>
    <rPh sb="14" eb="16">
      <t>カンゲン</t>
    </rPh>
    <rPh sb="16" eb="18">
      <t>ガクダン</t>
    </rPh>
    <phoneticPr fontId="17"/>
  </si>
  <si>
    <t>○</t>
    <phoneticPr fontId="2"/>
  </si>
  <si>
    <t>（公財）仙台市建設公社</t>
    <rPh sb="4" eb="7">
      <t>センダイシ</t>
    </rPh>
    <rPh sb="7" eb="9">
      <t>ケンセツ</t>
    </rPh>
    <rPh sb="9" eb="11">
      <t>コウシャ</t>
    </rPh>
    <phoneticPr fontId="17"/>
  </si>
  <si>
    <t>（公財）仙台市公園緑地協会</t>
    <rPh sb="4" eb="7">
      <t>センダイシ</t>
    </rPh>
    <rPh sb="7" eb="9">
      <t>コウエン</t>
    </rPh>
    <rPh sb="9" eb="11">
      <t>リョクチ</t>
    </rPh>
    <rPh sb="11" eb="13">
      <t>キョウカイ</t>
    </rPh>
    <phoneticPr fontId="17"/>
  </si>
  <si>
    <t>（公財）仙台市防災安全協会</t>
    <rPh sb="4" eb="7">
      <t>センダイシ</t>
    </rPh>
    <rPh sb="7" eb="9">
      <t>ボウサイ</t>
    </rPh>
    <rPh sb="9" eb="11">
      <t>アンゼン</t>
    </rPh>
    <rPh sb="11" eb="13">
      <t>キョウカイ</t>
    </rPh>
    <phoneticPr fontId="17"/>
  </si>
  <si>
    <t>（公財）仙台市水道サービス公社</t>
    <rPh sb="1" eb="2">
      <t>コウ</t>
    </rPh>
    <rPh sb="2" eb="3">
      <t>ザイ</t>
    </rPh>
    <rPh sb="4" eb="7">
      <t>センダイシ</t>
    </rPh>
    <rPh sb="7" eb="9">
      <t>スイドウ</t>
    </rPh>
    <rPh sb="13" eb="15">
      <t>コウシャ</t>
    </rPh>
    <phoneticPr fontId="17"/>
  </si>
  <si>
    <t>仙台交通（株）</t>
    <rPh sb="0" eb="2">
      <t>センダイ</t>
    </rPh>
    <rPh sb="2" eb="4">
      <t>コウツウ</t>
    </rPh>
    <phoneticPr fontId="17"/>
  </si>
  <si>
    <t>仙台ガスサービス（株）</t>
    <rPh sb="0" eb="2">
      <t>センダイ</t>
    </rPh>
    <phoneticPr fontId="17"/>
  </si>
  <si>
    <t>仙台ガスエンジニアリング（株）</t>
    <rPh sb="0" eb="2">
      <t>センダイ</t>
    </rPh>
    <phoneticPr fontId="17"/>
  </si>
  <si>
    <t>仙台エルピーガス（株）</t>
    <rPh sb="0" eb="2">
      <t>センダイ</t>
    </rPh>
    <phoneticPr fontId="17"/>
  </si>
  <si>
    <t>（株）クリーンエナジー</t>
  </si>
  <si>
    <t>法非適用　基金からの繰入金612百万円</t>
    <rPh sb="0" eb="1">
      <t>ホウ</t>
    </rPh>
    <rPh sb="1" eb="2">
      <t>ヒ</t>
    </rPh>
    <rPh sb="2" eb="4">
      <t>テキヨウ</t>
    </rPh>
    <rPh sb="5" eb="7">
      <t>キキン</t>
    </rPh>
    <rPh sb="10" eb="12">
      <t>クリイレ</t>
    </rPh>
    <rPh sb="12" eb="13">
      <t>キン</t>
    </rPh>
    <rPh sb="16" eb="19">
      <t>ヒャクマンエン</t>
    </rPh>
    <phoneticPr fontId="2"/>
  </si>
  <si>
    <t>法非適用　基金からの繰入金1,475百万円</t>
    <rPh sb="0" eb="1">
      <t>ホウ</t>
    </rPh>
    <rPh sb="1" eb="2">
      <t>ヒ</t>
    </rPh>
    <rPh sb="2" eb="4">
      <t>テキヨウ</t>
    </rPh>
    <rPh sb="5" eb="7">
      <t>キキン</t>
    </rPh>
    <rPh sb="10" eb="12">
      <t>クリイレ</t>
    </rPh>
    <rPh sb="12" eb="13">
      <t>キン</t>
    </rPh>
    <rPh sb="18" eb="21">
      <t>ヒャクマンエン</t>
    </rPh>
    <phoneticPr fontId="2"/>
  </si>
  <si>
    <t>高速鉄道建設基金</t>
    <rPh sb="0" eb="4">
      <t>コウソクテツドウ</t>
    </rPh>
    <rPh sb="4" eb="6">
      <t>ケンセツ</t>
    </rPh>
    <rPh sb="6" eb="8">
      <t>キキン</t>
    </rPh>
    <phoneticPr fontId="2"/>
  </si>
  <si>
    <t>市庁舎整備基金</t>
    <rPh sb="0" eb="3">
      <t>シチョウシャ</t>
    </rPh>
    <rPh sb="3" eb="5">
      <t>セイビ</t>
    </rPh>
    <rPh sb="5" eb="7">
      <t>キキン</t>
    </rPh>
    <phoneticPr fontId="2"/>
  </si>
  <si>
    <t>公共施設保全整備基金</t>
    <rPh sb="0" eb="4">
      <t>コウキョウシセツ</t>
    </rPh>
    <rPh sb="4" eb="6">
      <t>ホゼン</t>
    </rPh>
    <rPh sb="6" eb="10">
      <t>セイビキキン</t>
    </rPh>
    <phoneticPr fontId="2"/>
  </si>
  <si>
    <t>震災復興基金</t>
    <rPh sb="0" eb="2">
      <t>シンサイ</t>
    </rPh>
    <rPh sb="2" eb="4">
      <t>フッコウ</t>
    </rPh>
    <rPh sb="4" eb="6">
      <t>キキン</t>
    </rPh>
    <phoneticPr fontId="2"/>
  </si>
  <si>
    <t>中小企業活性化基金</t>
    <rPh sb="0" eb="4">
      <t>チュウショウキギョウ</t>
    </rPh>
    <rPh sb="4" eb="7">
      <t>カッセイカ</t>
    </rPh>
    <rPh sb="7" eb="9">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</si>
</sst>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58766</c:v>
                </c:pt>
                <c:pt idx="1">
                  <c:v>62482</c:v>
                </c:pt>
                <c:pt idx="2">
                  <c:v>59288</c:v>
                </c:pt>
                <c:pt idx="3">
                  <c:v>63490</c:v>
                </c:pt>
                <c:pt idx="4">
                  <c:v>68481</c:v>
                </c:pt>
              </c:numCache>
            </c:numRef>
          </c:val>
          <c:smooth val="0"/>
          <c:extLst>
            <c:ext xmlns:c16="http://schemas.microsoft.com/office/drawing/2014/chart" uri="{C3380CC4-5D6E-409C-BE32-E72D297353CC}">
              <c16:uniqueId val="{00000000-C625-4255-ADB5-2C0A3CD695F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50485</c:v>
                </c:pt>
                <c:pt idx="1">
                  <c:v>51573</c:v>
                </c:pt>
                <c:pt idx="2">
                  <c:v>54463</c:v>
                </c:pt>
                <c:pt idx="3">
                  <c:v>59824</c:v>
                </c:pt>
                <c:pt idx="4">
                  <c:v>71823</c:v>
                </c:pt>
              </c:numCache>
            </c:numRef>
          </c:val>
          <c:smooth val="0"/>
          <c:extLst>
            <c:ext xmlns:c16="http://schemas.microsoft.com/office/drawing/2014/chart" uri="{C3380CC4-5D6E-409C-BE32-E72D297353CC}">
              <c16:uniqueId val="{00000001-C625-4255-ADB5-2C0A3CD695F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1.55</c:v>
                </c:pt>
                <c:pt idx="1">
                  <c:v>2.34</c:v>
                </c:pt>
                <c:pt idx="2">
                  <c:v>1.25</c:v>
                </c:pt>
                <c:pt idx="3">
                  <c:v>1.39</c:v>
                </c:pt>
                <c:pt idx="4">
                  <c:v>0.95</c:v>
                </c:pt>
              </c:numCache>
            </c:numRef>
          </c:val>
          <c:extLst>
            <c:ext xmlns:c16="http://schemas.microsoft.com/office/drawing/2014/chart" uri="{C3380CC4-5D6E-409C-BE32-E72D297353CC}">
              <c16:uniqueId val="{00000000-E6E3-47D9-A3AA-E854320C968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9.8800000000000008</c:v>
                </c:pt>
                <c:pt idx="1">
                  <c:v>10.24</c:v>
                </c:pt>
                <c:pt idx="2">
                  <c:v>9.49</c:v>
                </c:pt>
                <c:pt idx="3">
                  <c:v>8.7100000000000009</c:v>
                </c:pt>
                <c:pt idx="4">
                  <c:v>8.06</c:v>
                </c:pt>
              </c:numCache>
            </c:numRef>
          </c:val>
          <c:extLst>
            <c:ext xmlns:c16="http://schemas.microsoft.com/office/drawing/2014/chart" uri="{C3380CC4-5D6E-409C-BE32-E72D297353CC}">
              <c16:uniqueId val="{00000001-E6E3-47D9-A3AA-E854320C968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-0.09</c:v>
                </c:pt>
                <c:pt idx="1">
                  <c:v>0.96</c:v>
                </c:pt>
                <c:pt idx="2">
                  <c:v>-3.83</c:v>
                </c:pt>
                <c:pt idx="3">
                  <c:v>-1.04</c:v>
                </c:pt>
                <c:pt idx="4">
                  <c:v>-1.59</c:v>
                </c:pt>
              </c:numCache>
            </c:numRef>
          </c:val>
          <c:smooth val="0"/>
          <c:extLst>
            <c:ext xmlns:c16="http://schemas.microsoft.com/office/drawing/2014/chart" uri="{C3380CC4-5D6E-409C-BE32-E72D297353CC}">
              <c16:uniqueId val="{00000002-E6E3-47D9-A3AA-E854320C968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7.0000000000000007E-2</c:v>
                </c:pt>
                <c:pt idx="2">
                  <c:v>#N/A</c:v>
                </c:pt>
                <c:pt idx="3">
                  <c:v>0.05</c:v>
                </c:pt>
                <c:pt idx="4">
                  <c:v>#N/A</c:v>
                </c:pt>
                <c:pt idx="5">
                  <c:v>0.03</c:v>
                </c:pt>
                <c:pt idx="6">
                  <c:v>#N/A</c:v>
                </c:pt>
                <c:pt idx="7">
                  <c:v>0.01</c:v>
                </c:pt>
                <c:pt idx="8">
                  <c:v>#N/A</c:v>
                </c:pt>
                <c:pt idx="9">
                  <c:v>0.04</c:v>
                </c:pt>
              </c:numCache>
            </c:numRef>
          </c:val>
          <c:extLst>
            <c:ext xmlns:c16="http://schemas.microsoft.com/office/drawing/2014/chart" uri="{C3380CC4-5D6E-409C-BE32-E72D297353CC}">
              <c16:uniqueId val="{00000000-663E-463D-9B10-2F206533A47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63E-463D-9B10-2F206533A471}"/>
            </c:ext>
          </c:extLst>
        </c:ser>
        <c:ser>
          <c:idx val="2"/>
          <c:order val="2"/>
          <c:tx>
            <c:strRef>
              <c:f>データシート!$A$29</c:f>
              <c:strCache>
                <c:ptCount val="1"/>
                <c:pt idx="0">
                  <c:v>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0.59</c:v>
                </c:pt>
                <c:pt idx="2">
                  <c:v>#N/A</c:v>
                </c:pt>
                <c:pt idx="3">
                  <c:v>0.39</c:v>
                </c:pt>
                <c:pt idx="4">
                  <c:v>#N/A</c:v>
                </c:pt>
                <c:pt idx="5">
                  <c:v>0.18</c:v>
                </c:pt>
                <c:pt idx="6">
                  <c:v>#N/A</c:v>
                </c:pt>
                <c:pt idx="7">
                  <c:v>0.21</c:v>
                </c:pt>
                <c:pt idx="8">
                  <c:v>#N/A</c:v>
                </c:pt>
                <c:pt idx="9">
                  <c:v>0.09</c:v>
                </c:pt>
              </c:numCache>
            </c:numRef>
          </c:val>
          <c:extLst>
            <c:ext xmlns:c16="http://schemas.microsoft.com/office/drawing/2014/chart" uri="{C3380CC4-5D6E-409C-BE32-E72D297353CC}">
              <c16:uniqueId val="{00000002-663E-463D-9B10-2F206533A471}"/>
            </c:ext>
          </c:extLst>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0.5</c:v>
                </c:pt>
                <c:pt idx="2">
                  <c:v>#N/A</c:v>
                </c:pt>
                <c:pt idx="3">
                  <c:v>0.91</c:v>
                </c:pt>
                <c:pt idx="4">
                  <c:v>#N/A</c:v>
                </c:pt>
                <c:pt idx="5">
                  <c:v>0.63</c:v>
                </c:pt>
                <c:pt idx="6">
                  <c:v>#N/A</c:v>
                </c:pt>
                <c:pt idx="7">
                  <c:v>0.45</c:v>
                </c:pt>
                <c:pt idx="8">
                  <c:v>#N/A</c:v>
                </c:pt>
                <c:pt idx="9">
                  <c:v>0.47</c:v>
                </c:pt>
              </c:numCache>
            </c:numRef>
          </c:val>
          <c:extLst>
            <c:ext xmlns:c16="http://schemas.microsoft.com/office/drawing/2014/chart" uri="{C3380CC4-5D6E-409C-BE32-E72D297353CC}">
              <c16:uniqueId val="{00000003-663E-463D-9B10-2F206533A471}"/>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2.21</c:v>
                </c:pt>
                <c:pt idx="2">
                  <c:v>#N/A</c:v>
                </c:pt>
                <c:pt idx="3">
                  <c:v>1.64</c:v>
                </c:pt>
                <c:pt idx="4">
                  <c:v>#N/A</c:v>
                </c:pt>
                <c:pt idx="5">
                  <c:v>0.47</c:v>
                </c:pt>
                <c:pt idx="6">
                  <c:v>#N/A</c:v>
                </c:pt>
                <c:pt idx="7">
                  <c:v>0.47</c:v>
                </c:pt>
                <c:pt idx="8">
                  <c:v>#N/A</c:v>
                </c:pt>
                <c:pt idx="9">
                  <c:v>0.87</c:v>
                </c:pt>
              </c:numCache>
            </c:numRef>
          </c:val>
          <c:extLst>
            <c:ext xmlns:c16="http://schemas.microsoft.com/office/drawing/2014/chart" uri="{C3380CC4-5D6E-409C-BE32-E72D297353CC}">
              <c16:uniqueId val="{00000004-663E-463D-9B10-2F206533A471}"/>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1.51</c:v>
                </c:pt>
                <c:pt idx="2">
                  <c:v>#N/A</c:v>
                </c:pt>
                <c:pt idx="3">
                  <c:v>2.2999999999999998</c:v>
                </c:pt>
                <c:pt idx="4">
                  <c:v>#N/A</c:v>
                </c:pt>
                <c:pt idx="5">
                  <c:v>1.23</c:v>
                </c:pt>
                <c:pt idx="6">
                  <c:v>#N/A</c:v>
                </c:pt>
                <c:pt idx="7">
                  <c:v>1.37</c:v>
                </c:pt>
                <c:pt idx="8">
                  <c:v>#N/A</c:v>
                </c:pt>
                <c:pt idx="9">
                  <c:v>0.94</c:v>
                </c:pt>
              </c:numCache>
            </c:numRef>
          </c:val>
          <c:extLst>
            <c:ext xmlns:c16="http://schemas.microsoft.com/office/drawing/2014/chart" uri="{C3380CC4-5D6E-409C-BE32-E72D297353CC}">
              <c16:uniqueId val="{00000005-663E-463D-9B10-2F206533A471}"/>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1.52</c:v>
                </c:pt>
                <c:pt idx="2">
                  <c:v>#N/A</c:v>
                </c:pt>
                <c:pt idx="3">
                  <c:v>2.5</c:v>
                </c:pt>
                <c:pt idx="4">
                  <c:v>#N/A</c:v>
                </c:pt>
                <c:pt idx="5">
                  <c:v>2.95</c:v>
                </c:pt>
                <c:pt idx="6">
                  <c:v>#N/A</c:v>
                </c:pt>
                <c:pt idx="7">
                  <c:v>3.06</c:v>
                </c:pt>
                <c:pt idx="8">
                  <c:v>#N/A</c:v>
                </c:pt>
                <c:pt idx="9">
                  <c:v>2.71</c:v>
                </c:pt>
              </c:numCache>
            </c:numRef>
          </c:val>
          <c:extLst>
            <c:ext xmlns:c16="http://schemas.microsoft.com/office/drawing/2014/chart" uri="{C3380CC4-5D6E-409C-BE32-E72D297353CC}">
              <c16:uniqueId val="{00000006-663E-463D-9B10-2F206533A471}"/>
            </c:ext>
          </c:extLst>
        </c:ser>
        <c:ser>
          <c:idx val="7"/>
          <c:order val="7"/>
          <c:tx>
            <c:strRef>
              <c:f>データシート!$A$34</c:f>
              <c:strCache>
                <c:ptCount val="1"/>
                <c:pt idx="0">
                  <c:v>ガス事業会計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2.74</c:v>
                </c:pt>
                <c:pt idx="2">
                  <c:v>#N/A</c:v>
                </c:pt>
                <c:pt idx="3">
                  <c:v>3.42</c:v>
                </c:pt>
                <c:pt idx="4">
                  <c:v>#N/A</c:v>
                </c:pt>
                <c:pt idx="5">
                  <c:v>4.93</c:v>
                </c:pt>
                <c:pt idx="6">
                  <c:v>#N/A</c:v>
                </c:pt>
                <c:pt idx="7">
                  <c:v>5.05</c:v>
                </c:pt>
                <c:pt idx="8">
                  <c:v>#N/A</c:v>
                </c:pt>
                <c:pt idx="9">
                  <c:v>4.26</c:v>
                </c:pt>
              </c:numCache>
            </c:numRef>
          </c:val>
          <c:extLst>
            <c:ext xmlns:c16="http://schemas.microsoft.com/office/drawing/2014/chart" uri="{C3380CC4-5D6E-409C-BE32-E72D297353CC}">
              <c16:uniqueId val="{00000007-663E-463D-9B10-2F206533A47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5.66</c:v>
                </c:pt>
                <c:pt idx="2">
                  <c:v>#N/A</c:v>
                </c:pt>
                <c:pt idx="3">
                  <c:v>5.85</c:v>
                </c:pt>
                <c:pt idx="4">
                  <c:v>#N/A</c:v>
                </c:pt>
                <c:pt idx="5">
                  <c:v>5.66</c:v>
                </c:pt>
                <c:pt idx="6">
                  <c:v>#N/A</c:v>
                </c:pt>
                <c:pt idx="7">
                  <c:v>5.38</c:v>
                </c:pt>
                <c:pt idx="8">
                  <c:v>#N/A</c:v>
                </c:pt>
                <c:pt idx="9">
                  <c:v>4.99</c:v>
                </c:pt>
              </c:numCache>
            </c:numRef>
          </c:val>
          <c:extLst>
            <c:ext xmlns:c16="http://schemas.microsoft.com/office/drawing/2014/chart" uri="{C3380CC4-5D6E-409C-BE32-E72D297353CC}">
              <c16:uniqueId val="{00000008-663E-463D-9B10-2F206533A471}"/>
            </c:ext>
          </c:extLst>
        </c:ser>
        <c:ser>
          <c:idx val="9"/>
          <c:order val="9"/>
          <c:tx>
            <c:strRef>
              <c:f>データシート!$A$36</c:f>
              <c:strCache>
                <c:ptCount val="1"/>
                <c:pt idx="0">
                  <c:v>自動車運送事業会計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0.17</c:v>
                </c:pt>
                <c:pt idx="1">
                  <c:v>#N/A</c:v>
                </c:pt>
                <c:pt idx="2">
                  <c:v>0.1</c:v>
                </c:pt>
                <c:pt idx="3">
                  <c:v>#N/A</c:v>
                </c:pt>
                <c:pt idx="4">
                  <c:v>7.0000000000000007E-2</c:v>
                </c:pt>
                <c:pt idx="5">
                  <c:v>#N/A</c:v>
                </c:pt>
                <c:pt idx="6">
                  <c:v>0.01</c:v>
                </c:pt>
                <c:pt idx="7">
                  <c:v>#N/A</c:v>
                </c:pt>
                <c:pt idx="8">
                  <c:v>0.09</c:v>
                </c:pt>
                <c:pt idx="9">
                  <c:v>#N/A</c:v>
                </c:pt>
              </c:numCache>
            </c:numRef>
          </c:val>
          <c:extLst>
            <c:ext xmlns:c16="http://schemas.microsoft.com/office/drawing/2014/chart" uri="{C3380CC4-5D6E-409C-BE32-E72D297353CC}">
              <c16:uniqueId val="{00000009-663E-463D-9B10-2F206533A47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51130</c:v>
                </c:pt>
                <c:pt idx="5">
                  <c:v>47618</c:v>
                </c:pt>
                <c:pt idx="8">
                  <c:v>52655</c:v>
                </c:pt>
                <c:pt idx="11">
                  <c:v>52964</c:v>
                </c:pt>
                <c:pt idx="14">
                  <c:v>52036</c:v>
                </c:pt>
              </c:numCache>
            </c:numRef>
          </c:val>
          <c:extLst>
            <c:ext xmlns:c16="http://schemas.microsoft.com/office/drawing/2014/chart" uri="{C3380CC4-5D6E-409C-BE32-E72D297353CC}">
              <c16:uniqueId val="{00000000-05F2-4461-8F62-7BC4F777BF7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3</c:v>
                </c:pt>
                <c:pt idx="3">
                  <c:v>0</c:v>
                </c:pt>
                <c:pt idx="6">
                  <c:v>1</c:v>
                </c:pt>
                <c:pt idx="9">
                  <c:v>10</c:v>
                </c:pt>
                <c:pt idx="12">
                  <c:v>1</c:v>
                </c:pt>
              </c:numCache>
            </c:numRef>
          </c:val>
          <c:extLst>
            <c:ext xmlns:c16="http://schemas.microsoft.com/office/drawing/2014/chart" uri="{C3380CC4-5D6E-409C-BE32-E72D297353CC}">
              <c16:uniqueId val="{00000001-05F2-4461-8F62-7BC4F777BF7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1578</c:v>
                </c:pt>
                <c:pt idx="3">
                  <c:v>1613</c:v>
                </c:pt>
                <c:pt idx="6">
                  <c:v>1386</c:v>
                </c:pt>
                <c:pt idx="9">
                  <c:v>1371</c:v>
                </c:pt>
                <c:pt idx="12">
                  <c:v>1055</c:v>
                </c:pt>
              </c:numCache>
            </c:numRef>
          </c:val>
          <c:extLst>
            <c:ext xmlns:c16="http://schemas.microsoft.com/office/drawing/2014/chart" uri="{C3380CC4-5D6E-409C-BE32-E72D297353CC}">
              <c16:uniqueId val="{00000002-05F2-4461-8F62-7BC4F777BF7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5F2-4461-8F62-7BC4F777BF7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7352</c:v>
                </c:pt>
                <c:pt idx="3">
                  <c:v>6894</c:v>
                </c:pt>
                <c:pt idx="6">
                  <c:v>6765</c:v>
                </c:pt>
                <c:pt idx="9">
                  <c:v>6551</c:v>
                </c:pt>
                <c:pt idx="12">
                  <c:v>6470</c:v>
                </c:pt>
              </c:numCache>
            </c:numRef>
          </c:val>
          <c:extLst>
            <c:ext xmlns:c16="http://schemas.microsoft.com/office/drawing/2014/chart" uri="{C3380CC4-5D6E-409C-BE32-E72D297353CC}">
              <c16:uniqueId val="{00000004-05F2-4461-8F62-7BC4F777BF7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23950</c:v>
                </c:pt>
                <c:pt idx="3">
                  <c:v>23954</c:v>
                </c:pt>
                <c:pt idx="6">
                  <c:v>23805</c:v>
                </c:pt>
                <c:pt idx="9">
                  <c:v>23856</c:v>
                </c:pt>
                <c:pt idx="12">
                  <c:v>23655</c:v>
                </c:pt>
              </c:numCache>
            </c:numRef>
          </c:val>
          <c:extLst>
            <c:ext xmlns:c16="http://schemas.microsoft.com/office/drawing/2014/chart" uri="{C3380CC4-5D6E-409C-BE32-E72D297353CC}">
              <c16:uniqueId val="{00000005-05F2-4461-8F62-7BC4F777BF7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5F2-4461-8F62-7BC4F777BF7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33403</c:v>
                </c:pt>
                <c:pt idx="3">
                  <c:v>37060</c:v>
                </c:pt>
                <c:pt idx="6">
                  <c:v>33538</c:v>
                </c:pt>
                <c:pt idx="9">
                  <c:v>34130</c:v>
                </c:pt>
                <c:pt idx="12">
                  <c:v>33515</c:v>
                </c:pt>
              </c:numCache>
            </c:numRef>
          </c:val>
          <c:extLst>
            <c:ext xmlns:c16="http://schemas.microsoft.com/office/drawing/2014/chart" uri="{C3380CC4-5D6E-409C-BE32-E72D297353CC}">
              <c16:uniqueId val="{00000007-05F2-4461-8F62-7BC4F777BF7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15156</c:v>
                </c:pt>
                <c:pt idx="2">
                  <c:v>#N/A</c:v>
                </c:pt>
                <c:pt idx="3">
                  <c:v>#N/A</c:v>
                </c:pt>
                <c:pt idx="4">
                  <c:v>21903</c:v>
                </c:pt>
                <c:pt idx="5">
                  <c:v>#N/A</c:v>
                </c:pt>
                <c:pt idx="6">
                  <c:v>#N/A</c:v>
                </c:pt>
                <c:pt idx="7">
                  <c:v>12840</c:v>
                </c:pt>
                <c:pt idx="8">
                  <c:v>#N/A</c:v>
                </c:pt>
                <c:pt idx="9">
                  <c:v>#N/A</c:v>
                </c:pt>
                <c:pt idx="10">
                  <c:v>12954</c:v>
                </c:pt>
                <c:pt idx="11">
                  <c:v>#N/A</c:v>
                </c:pt>
                <c:pt idx="12">
                  <c:v>#N/A</c:v>
                </c:pt>
                <c:pt idx="13">
                  <c:v>12660</c:v>
                </c:pt>
                <c:pt idx="14">
                  <c:v>#N/A</c:v>
                </c:pt>
              </c:numCache>
            </c:numRef>
          </c:val>
          <c:smooth val="0"/>
          <c:extLst>
            <c:ext xmlns:c16="http://schemas.microsoft.com/office/drawing/2014/chart" uri="{C3380CC4-5D6E-409C-BE32-E72D297353CC}">
              <c16:uniqueId val="{00000008-05F2-4461-8F62-7BC4F777BF7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507886</c:v>
                </c:pt>
                <c:pt idx="5">
                  <c:v>511198</c:v>
                </c:pt>
                <c:pt idx="8">
                  <c:v>508478</c:v>
                </c:pt>
                <c:pt idx="11">
                  <c:v>501803</c:v>
                </c:pt>
                <c:pt idx="14">
                  <c:v>495260</c:v>
                </c:pt>
              </c:numCache>
            </c:numRef>
          </c:val>
          <c:extLst>
            <c:ext xmlns:c16="http://schemas.microsoft.com/office/drawing/2014/chart" uri="{C3380CC4-5D6E-409C-BE32-E72D297353CC}">
              <c16:uniqueId val="{00000000-C19A-4387-BB54-A2040699ACE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141075</c:v>
                </c:pt>
                <c:pt idx="5">
                  <c:v>140036</c:v>
                </c:pt>
                <c:pt idx="8">
                  <c:v>137242</c:v>
                </c:pt>
                <c:pt idx="11">
                  <c:v>153987</c:v>
                </c:pt>
                <c:pt idx="14">
                  <c:v>179946</c:v>
                </c:pt>
              </c:numCache>
            </c:numRef>
          </c:val>
          <c:extLst>
            <c:ext xmlns:c16="http://schemas.microsoft.com/office/drawing/2014/chart" uri="{C3380CC4-5D6E-409C-BE32-E72D297353CC}">
              <c16:uniqueId val="{00000001-C19A-4387-BB54-A2040699ACE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241766</c:v>
                </c:pt>
                <c:pt idx="5">
                  <c:v>257297</c:v>
                </c:pt>
                <c:pt idx="8">
                  <c:v>260066</c:v>
                </c:pt>
                <c:pt idx="11">
                  <c:v>253826</c:v>
                </c:pt>
                <c:pt idx="14">
                  <c:v>245069</c:v>
                </c:pt>
              </c:numCache>
            </c:numRef>
          </c:val>
          <c:extLst>
            <c:ext xmlns:c16="http://schemas.microsoft.com/office/drawing/2014/chart" uri="{C3380CC4-5D6E-409C-BE32-E72D297353CC}">
              <c16:uniqueId val="{00000002-C19A-4387-BB54-A2040699ACE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19A-4387-BB54-A2040699ACE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19A-4387-BB54-A2040699ACE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650</c:v>
                </c:pt>
                <c:pt idx="3">
                  <c:v>326</c:v>
                </c:pt>
                <c:pt idx="6">
                  <c:v>335</c:v>
                </c:pt>
                <c:pt idx="9">
                  <c:v>326</c:v>
                </c:pt>
                <c:pt idx="12">
                  <c:v>628</c:v>
                </c:pt>
              </c:numCache>
            </c:numRef>
          </c:val>
          <c:extLst>
            <c:ext xmlns:c16="http://schemas.microsoft.com/office/drawing/2014/chart" uri="{C3380CC4-5D6E-409C-BE32-E72D297353CC}">
              <c16:uniqueId val="{00000005-C19A-4387-BB54-A2040699ACE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81647</c:v>
                </c:pt>
                <c:pt idx="3">
                  <c:v>82830</c:v>
                </c:pt>
                <c:pt idx="6">
                  <c:v>77509</c:v>
                </c:pt>
                <c:pt idx="9">
                  <c:v>81538</c:v>
                </c:pt>
                <c:pt idx="12">
                  <c:v>75267</c:v>
                </c:pt>
              </c:numCache>
            </c:numRef>
          </c:val>
          <c:extLst>
            <c:ext xmlns:c16="http://schemas.microsoft.com/office/drawing/2014/chart" uri="{C3380CC4-5D6E-409C-BE32-E72D297353CC}">
              <c16:uniqueId val="{00000006-C19A-4387-BB54-A2040699ACE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19A-4387-BB54-A2040699ACE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94078</c:v>
                </c:pt>
                <c:pt idx="3">
                  <c:v>88058</c:v>
                </c:pt>
                <c:pt idx="6">
                  <c:v>81259</c:v>
                </c:pt>
                <c:pt idx="9">
                  <c:v>75287</c:v>
                </c:pt>
                <c:pt idx="12">
                  <c:v>78860</c:v>
                </c:pt>
              </c:numCache>
            </c:numRef>
          </c:val>
          <c:extLst>
            <c:ext xmlns:c16="http://schemas.microsoft.com/office/drawing/2014/chart" uri="{C3380CC4-5D6E-409C-BE32-E72D297353CC}">
              <c16:uniqueId val="{00000008-C19A-4387-BB54-A2040699ACE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14451</c:v>
                </c:pt>
                <c:pt idx="3">
                  <c:v>12877</c:v>
                </c:pt>
                <c:pt idx="6">
                  <c:v>11310</c:v>
                </c:pt>
                <c:pt idx="9">
                  <c:v>9908</c:v>
                </c:pt>
                <c:pt idx="12">
                  <c:v>8619</c:v>
                </c:pt>
              </c:numCache>
            </c:numRef>
          </c:val>
          <c:extLst>
            <c:ext xmlns:c16="http://schemas.microsoft.com/office/drawing/2014/chart" uri="{C3380CC4-5D6E-409C-BE32-E72D297353CC}">
              <c16:uniqueId val="{00000009-C19A-4387-BB54-A2040699ACE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880083</c:v>
                </c:pt>
                <c:pt idx="3">
                  <c:v>882267</c:v>
                </c:pt>
                <c:pt idx="6">
                  <c:v>882327</c:v>
                </c:pt>
                <c:pt idx="9">
                  <c:v>879139</c:v>
                </c:pt>
                <c:pt idx="12">
                  <c:v>876799</c:v>
                </c:pt>
              </c:numCache>
            </c:numRef>
          </c:val>
          <c:extLst>
            <c:ext xmlns:c16="http://schemas.microsoft.com/office/drawing/2014/chart" uri="{C3380CC4-5D6E-409C-BE32-E72D297353CC}">
              <c16:uniqueId val="{0000000A-C19A-4387-BB54-A2040699ACE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180181</c:v>
                </c:pt>
                <c:pt idx="2">
                  <c:v>#N/A</c:v>
                </c:pt>
                <c:pt idx="3">
                  <c:v>#N/A</c:v>
                </c:pt>
                <c:pt idx="4">
                  <c:v>157827</c:v>
                </c:pt>
                <c:pt idx="5">
                  <c:v>#N/A</c:v>
                </c:pt>
                <c:pt idx="6">
                  <c:v>#N/A</c:v>
                </c:pt>
                <c:pt idx="7">
                  <c:v>146955</c:v>
                </c:pt>
                <c:pt idx="8">
                  <c:v>#N/A</c:v>
                </c:pt>
                <c:pt idx="9">
                  <c:v>#N/A</c:v>
                </c:pt>
                <c:pt idx="10">
                  <c:v>136581</c:v>
                </c:pt>
                <c:pt idx="11">
                  <c:v>#N/A</c:v>
                </c:pt>
                <c:pt idx="12">
                  <c:v>#N/A</c:v>
                </c:pt>
                <c:pt idx="13">
                  <c:v>119898</c:v>
                </c:pt>
                <c:pt idx="14">
                  <c:v>#N/A</c:v>
                </c:pt>
              </c:numCache>
            </c:numRef>
          </c:val>
          <c:smooth val="0"/>
          <c:extLst>
            <c:ext xmlns:c16="http://schemas.microsoft.com/office/drawing/2014/chart" uri="{C3380CC4-5D6E-409C-BE32-E72D297353CC}">
              <c16:uniqueId val="{0000000B-C19A-4387-BB54-A2040699ACE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27311</c:v>
                </c:pt>
                <c:pt idx="1">
                  <c:v>25562</c:v>
                </c:pt>
                <c:pt idx="2">
                  <c:v>24105</c:v>
                </c:pt>
              </c:numCache>
            </c:numRef>
          </c:val>
          <c:extLst>
            <c:ext xmlns:c16="http://schemas.microsoft.com/office/drawing/2014/chart" uri="{C3380CC4-5D6E-409C-BE32-E72D297353CC}">
              <c16:uniqueId val="{00000000-C12C-43D7-A4E6-15F02FE061F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9065</c:v>
                </c:pt>
                <c:pt idx="1">
                  <c:v>9889</c:v>
                </c:pt>
                <c:pt idx="2">
                  <c:v>10606</c:v>
                </c:pt>
              </c:numCache>
            </c:numRef>
          </c:val>
          <c:extLst>
            <c:ext xmlns:c16="http://schemas.microsoft.com/office/drawing/2014/chart" uri="{C3380CC4-5D6E-409C-BE32-E72D297353CC}">
              <c16:uniqueId val="{00000001-C12C-43D7-A4E6-15F02FE061F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95091</c:v>
                </c:pt>
                <c:pt idx="1">
                  <c:v>91356</c:v>
                </c:pt>
                <c:pt idx="2">
                  <c:v>82909</c:v>
                </c:pt>
              </c:numCache>
            </c:numRef>
          </c:val>
          <c:extLst>
            <c:ext xmlns:c16="http://schemas.microsoft.com/office/drawing/2014/chart" uri="{C3380CC4-5D6E-409C-BE32-E72D297353CC}">
              <c16:uniqueId val="{00000002-C12C-43D7-A4E6-15F02FE061F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宮城県仙台市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元利償還金を中心に元利償還金等（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）が算入公債費等（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）を上回る規模で減少したことにより、令和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年度の実質公債費比率の分子は、前年度比で</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百万円の減少となった。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今後とも、公共投資の厳選・重点化を行い、臨時財政対策債等を除いた市債残高を適切に管理し、公債費負担の抑制に努めていく。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減債基金残高が減債基金積立相当額を上回る状況が続いており、今後も計画的な積立を実施していく。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宮城県仙台市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500">
              <a:solidFill>
                <a:schemeClr val="dk1"/>
              </a:solidFill>
              <a:effectLst/>
              <a:latin typeface="ＭＳ ゴシック" panose="020B0609070205080204" pitchFamily="49" charset="-128"/>
              <a:ea typeface="ＭＳ ゴシック" panose="020B0609070205080204" pitchFamily="49" charset="-128"/>
              <a:cs typeface="+mn-cs"/>
            </a:rPr>
            <a:t>　算定を開始した平成</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500">
              <a:solidFill>
                <a:schemeClr val="dk1"/>
              </a:solidFill>
              <a:effectLst/>
              <a:latin typeface="ＭＳ ゴシック" panose="020B0609070205080204" pitchFamily="49" charset="-128"/>
              <a:ea typeface="ＭＳ ゴシック" panose="020B0609070205080204" pitchFamily="49" charset="-128"/>
              <a:cs typeface="+mn-cs"/>
            </a:rPr>
            <a:t>年度決算以降、将来負担比率の分子は、下記理由により、ゆるやかな減少傾向で推移している。</a:t>
          </a:r>
          <a:endPar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500">
            <a:effectLst/>
            <a:latin typeface="ＭＳ ゴシック" panose="020B0609070205080204" pitchFamily="49" charset="-128"/>
            <a:ea typeface="ＭＳ ゴシック" panose="020B0609070205080204" pitchFamily="49" charset="-128"/>
          </a:endParaRPr>
        </a:p>
        <a:p>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500">
              <a:solidFill>
                <a:schemeClr val="dk1"/>
              </a:solidFill>
              <a:effectLst/>
              <a:latin typeface="ＭＳ ゴシック" panose="020B0609070205080204" pitchFamily="49" charset="-128"/>
              <a:ea typeface="ＭＳ ゴシック" panose="020B0609070205080204" pitchFamily="49" charset="-128"/>
              <a:cs typeface="+mn-cs"/>
            </a:rPr>
            <a:t>将来負担額</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500">
            <a:effectLst/>
            <a:latin typeface="ＭＳ ゴシック" panose="020B0609070205080204" pitchFamily="49" charset="-128"/>
            <a:ea typeface="ＭＳ ゴシック" panose="020B0609070205080204" pitchFamily="49" charset="-128"/>
          </a:endParaRPr>
        </a:p>
        <a:p>
          <a:r>
            <a:rPr kumimoji="1" lang="ja-JP" altLang="ja-JP" sz="15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地方債残高</a:t>
          </a:r>
          <a:r>
            <a:rPr kumimoji="1" lang="ja-JP" altLang="ja-JP" sz="1500">
              <a:solidFill>
                <a:schemeClr val="dk1"/>
              </a:solidFill>
              <a:effectLst/>
              <a:latin typeface="ＭＳ ゴシック" panose="020B0609070205080204" pitchFamily="49" charset="-128"/>
              <a:ea typeface="ＭＳ ゴシック" panose="020B0609070205080204" pitchFamily="49" charset="-128"/>
              <a:cs typeface="+mn-cs"/>
            </a:rPr>
            <a:t>の減により</a:t>
          </a:r>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「一般会計等に係る地方債の現在高</a:t>
          </a:r>
          <a:r>
            <a:rPr kumimoji="1" lang="ja-JP" altLang="ja-JP" sz="1500">
              <a:solidFill>
                <a:schemeClr val="dk1"/>
              </a:solidFill>
              <a:effectLst/>
              <a:latin typeface="ＭＳ ゴシック" panose="020B0609070205080204" pitchFamily="49" charset="-128"/>
              <a:ea typeface="ＭＳ ゴシック" panose="020B0609070205080204" pitchFamily="49" charset="-128"/>
              <a:cs typeface="+mn-cs"/>
            </a:rPr>
            <a:t>」が減少したことや「</a:t>
          </a:r>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退職手当負担見込額</a:t>
          </a:r>
          <a:r>
            <a:rPr kumimoji="1" lang="ja-JP" altLang="ja-JP" sz="1500">
              <a:solidFill>
                <a:schemeClr val="dk1"/>
              </a:solidFill>
              <a:effectLst/>
              <a:latin typeface="ＭＳ ゴシック" panose="020B0609070205080204" pitchFamily="49" charset="-128"/>
              <a:ea typeface="ＭＳ ゴシック" panose="020B0609070205080204" pitchFamily="49" charset="-128"/>
              <a:cs typeface="+mn-cs"/>
            </a:rPr>
            <a:t>」が減少したことなどにより、将来負担額全体では約</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ja-JP" sz="1500">
              <a:solidFill>
                <a:schemeClr val="dk1"/>
              </a:solidFill>
              <a:effectLst/>
              <a:latin typeface="ＭＳ ゴシック" panose="020B0609070205080204" pitchFamily="49" charset="-128"/>
              <a:ea typeface="ＭＳ ゴシック" panose="020B0609070205080204" pitchFamily="49" charset="-128"/>
              <a:cs typeface="+mn-cs"/>
            </a:rPr>
            <a:t>億円の減少となった。</a:t>
          </a:r>
          <a:endPar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500">
            <a:effectLst/>
            <a:latin typeface="ＭＳ ゴシック" panose="020B0609070205080204" pitchFamily="49" charset="-128"/>
            <a:ea typeface="ＭＳ ゴシック" panose="020B0609070205080204" pitchFamily="49" charset="-128"/>
          </a:endParaRPr>
        </a:p>
        <a:p>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500">
              <a:solidFill>
                <a:schemeClr val="dk1"/>
              </a:solidFill>
              <a:effectLst/>
              <a:latin typeface="ＭＳ ゴシック" panose="020B0609070205080204" pitchFamily="49" charset="-128"/>
              <a:ea typeface="ＭＳ ゴシック" panose="020B0609070205080204" pitchFamily="49" charset="-128"/>
              <a:cs typeface="+mn-cs"/>
            </a:rPr>
            <a:t>充当可能財源等</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500">
            <a:effectLst/>
            <a:latin typeface="ＭＳ ゴシック" panose="020B0609070205080204" pitchFamily="49" charset="-128"/>
            <a:ea typeface="ＭＳ ゴシック" panose="020B0609070205080204" pitchFamily="49" charset="-128"/>
          </a:endParaRPr>
        </a:p>
        <a:p>
          <a:r>
            <a:rPr kumimoji="1" lang="ja-JP" altLang="ja-JP" sz="15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500">
              <a:solidFill>
                <a:sysClr val="windowText" lastClr="000000"/>
              </a:solidFill>
              <a:effectLst/>
              <a:latin typeface="ＭＳ ゴシック" panose="020B0609070205080204" pitchFamily="49" charset="-128"/>
              <a:ea typeface="ＭＳ ゴシック" panose="020B0609070205080204" pitchFamily="49" charset="-128"/>
              <a:cs typeface="+mn-cs"/>
            </a:rPr>
            <a:t>都市計画事業に係る</a:t>
          </a:r>
          <a:r>
            <a:rPr kumimoji="1" lang="ja-JP" altLang="en-US" sz="1500">
              <a:solidFill>
                <a:sysClr val="windowText" lastClr="000000"/>
              </a:solidFill>
              <a:effectLst/>
              <a:latin typeface="ＭＳ ゴシック" panose="020B0609070205080204" pitchFamily="49" charset="-128"/>
              <a:ea typeface="ＭＳ ゴシック" panose="020B0609070205080204" pitchFamily="49" charset="-128"/>
              <a:cs typeface="+mn-cs"/>
            </a:rPr>
            <a:t>地方債のうち、その償還に都市計画税収が充当可能と見込まれる額の増</a:t>
          </a:r>
          <a:r>
            <a:rPr kumimoji="1" lang="ja-JP" altLang="ja-JP" sz="1500">
              <a:solidFill>
                <a:sysClr val="windowText" lastClr="000000"/>
              </a:solidFill>
              <a:effectLst/>
              <a:latin typeface="ＭＳ ゴシック" panose="020B0609070205080204" pitchFamily="49" charset="-128"/>
              <a:ea typeface="ＭＳ ゴシック" panose="020B0609070205080204" pitchFamily="49" charset="-128"/>
              <a:cs typeface="+mn-cs"/>
            </a:rPr>
            <a:t>により「</a:t>
          </a:r>
          <a:r>
            <a:rPr kumimoji="1" lang="ja-JP" altLang="ja-JP" sz="1500">
              <a:solidFill>
                <a:schemeClr val="dk1"/>
              </a:solidFill>
              <a:effectLst/>
              <a:latin typeface="ＭＳ ゴシック" panose="020B0609070205080204" pitchFamily="49" charset="-128"/>
              <a:ea typeface="ＭＳ ゴシック" panose="020B0609070205080204" pitchFamily="49" charset="-128"/>
              <a:cs typeface="+mn-cs"/>
            </a:rPr>
            <a:t>充当可能特定歳入」が増加したこ</a:t>
          </a:r>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と</a:t>
          </a:r>
          <a:r>
            <a:rPr kumimoji="1" lang="ja-JP" altLang="ja-JP" sz="1500">
              <a:solidFill>
                <a:schemeClr val="dk1"/>
              </a:solidFill>
              <a:effectLst/>
              <a:latin typeface="ＭＳ ゴシック" panose="020B0609070205080204" pitchFamily="49" charset="-128"/>
              <a:ea typeface="ＭＳ ゴシック" panose="020B0609070205080204" pitchFamily="49" charset="-128"/>
              <a:cs typeface="+mn-cs"/>
            </a:rPr>
            <a:t>により、充当可能財源等全体では約</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107</a:t>
          </a:r>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億円の</a:t>
          </a:r>
          <a:r>
            <a:rPr kumimoji="1" lang="ja-JP" altLang="ja-JP" sz="1500">
              <a:solidFill>
                <a:schemeClr val="dk1"/>
              </a:solidFill>
              <a:effectLst/>
              <a:latin typeface="ＭＳ ゴシック" panose="020B0609070205080204" pitchFamily="49" charset="-128"/>
              <a:ea typeface="ＭＳ ゴシック" panose="020B0609070205080204" pitchFamily="49" charset="-128"/>
              <a:cs typeface="+mn-cs"/>
            </a:rPr>
            <a:t>増加となった。</a:t>
          </a:r>
          <a:endParaRPr lang="ja-JP" altLang="ja-JP" sz="15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宮城県仙台市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0" lang="ja-JP"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年度末の基金残高は普通会計全体で約</a:t>
          </a:r>
          <a:r>
            <a:rPr kumimoji="1" lang="en-US"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1,176</a:t>
          </a:r>
          <a:r>
            <a:rPr kumimoji="1" lang="ja-JP"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92</a:t>
          </a:r>
          <a:r>
            <a:rPr kumimoji="1" lang="ja-JP"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億円の減少となっている。</a:t>
          </a:r>
          <a:endParaRPr kumimoji="0" lang="ja-JP"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・これは、将来の償還に備えた積立を行っていることにより減債基金が約</a:t>
          </a:r>
          <a:r>
            <a:rPr kumimoji="1" lang="en-US"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億円増加している一方で、財政調整基金で財政調整のための取崩等により約</a:t>
          </a:r>
          <a:r>
            <a:rPr kumimoji="1" lang="en-US"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億円、高速鉄道建設基金で高速鉄道運営のための取崩等により約</a:t>
          </a:r>
          <a:r>
            <a:rPr kumimoji="1" lang="en-US"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a:t>
          </a:r>
          <a:r>
            <a:rPr kumimoji="1" lang="ja-JP"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億円、公共施設保全整備基金で公共施設の長寿命化のための取崩等により約</a:t>
          </a:r>
          <a:r>
            <a:rPr kumimoji="1" lang="en-US"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33</a:t>
          </a:r>
          <a:r>
            <a:rPr kumimoji="1" lang="ja-JP"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億円減少したことが主な要因である。</a:t>
          </a:r>
          <a:endParaRPr kumimoji="0" lang="ja-JP"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0" lang="ja-JP"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・毎年度の財政状況及び事業量等により変動するが、今後の財政見通しも踏まえながら、施策の実施に支障が生じないよう適切な管理に努め、持続可能な財政運営を図っていく。</a:t>
          </a:r>
          <a:endParaRPr kumimoji="0" lang="ja-JP"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・また、基金の見える化についても、引き続き「普通会計決算の状況」や、市民向けの財政状況公表書である「みんなの財政のミカタ」、ホームページ等を活用した公表に取り組んでいく。</a:t>
          </a:r>
          <a:endParaRPr kumimoji="0" lang="ja-JP"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・高速鉄道建設基金：高速鉄道の建設・運営及び関連事業</a:t>
          </a:r>
          <a:endParaRPr kumimoji="0" lang="ja-JP"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・市庁舎整備基金：市庁舎の整備に関する事業</a:t>
          </a:r>
          <a:endParaRPr kumimoji="0" lang="ja-JP"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・公共施設保全整備基金：公共施設の長寿命化及び計画的な更新に関する事業</a:t>
          </a:r>
          <a:endParaRPr kumimoji="0" lang="ja-JP"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・震災復興基金：東日本大震災からの復興に関する事業</a:t>
          </a:r>
          <a:endParaRPr kumimoji="0" lang="ja-JP"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・中小企業活性化基金：中小企業の活性化に関する事業</a:t>
          </a:r>
          <a:endParaRPr kumimoji="0" lang="ja-JP"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（合計</a:t>
          </a:r>
          <a:r>
            <a:rPr kumimoji="1" lang="en-US"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a:t>
          </a:r>
          <a:r>
            <a:rPr kumimoji="1" lang="ja-JP"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a:t>
          </a:r>
          <a:endParaRPr kumimoji="1" lang="en-US"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・高速鉄道建設基金：高速鉄道の運営のための取崩等により約</a:t>
          </a:r>
          <a:r>
            <a:rPr kumimoji="1" lang="en-US"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a:t>
          </a:r>
          <a:r>
            <a:rPr kumimoji="1" lang="ja-JP"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億円減少となっている。</a:t>
          </a:r>
          <a:endParaRPr kumimoji="0" lang="ja-JP"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・公共施設保全整備基金：公共施設の長寿命化のための取崩等により約</a:t>
          </a:r>
          <a:r>
            <a:rPr kumimoji="1" lang="en-US"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33</a:t>
          </a:r>
          <a:r>
            <a:rPr kumimoji="1" lang="ja-JP"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億円の減少となっている。</a:t>
          </a:r>
          <a:endParaRPr kumimoji="0" lang="ja-JP"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5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職員退職手当基金（</a:t>
          </a:r>
          <a:r>
            <a:rPr kumimoji="1" lang="en-US" altLang="ja-JP" sz="15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R05</a:t>
          </a:r>
          <a:r>
            <a:rPr kumimoji="1" lang="ja-JP" altLang="ja-JP" sz="15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残高</a:t>
          </a:r>
          <a:r>
            <a:rPr kumimoji="1" lang="en-US" altLang="ja-JP" sz="15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26</a:t>
          </a:r>
          <a:r>
            <a:rPr kumimoji="1" lang="ja-JP" altLang="en-US" sz="15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a:t>
          </a:r>
          <a:r>
            <a:rPr kumimoji="1" lang="ja-JP" altLang="ja-JP" sz="15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円→</a:t>
          </a:r>
          <a:r>
            <a:rPr kumimoji="1" lang="en-US" altLang="ja-JP" sz="15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R06</a:t>
          </a:r>
          <a:r>
            <a:rPr kumimoji="1" lang="ja-JP" altLang="ja-JP" sz="15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残高</a:t>
          </a:r>
          <a:r>
            <a:rPr kumimoji="1" lang="en-US" altLang="ja-JP" sz="15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0</a:t>
          </a:r>
          <a:r>
            <a:rPr kumimoji="1" lang="ja-JP" altLang="ja-JP" sz="15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億円）：退職手当の支払いに</a:t>
          </a:r>
          <a:r>
            <a:rPr kumimoji="1" lang="ja-JP" altLang="en-US" sz="15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よる取崩</a:t>
          </a:r>
          <a:r>
            <a:rPr kumimoji="1" lang="ja-JP" altLang="ja-JP" sz="15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により約</a:t>
          </a:r>
          <a:r>
            <a:rPr kumimoji="1" lang="en-US" altLang="ja-JP" sz="15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26</a:t>
          </a:r>
          <a:r>
            <a:rPr kumimoji="1" lang="ja-JP" altLang="ja-JP" sz="15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a:t>
          </a:r>
          <a:r>
            <a:rPr kumimoji="1" lang="ja-JP" altLang="en-US" sz="15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の減少となっている</a:t>
          </a:r>
          <a:r>
            <a:rPr kumimoji="1" lang="ja-JP" altLang="ja-JP" sz="15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5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5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各種事業の進捗に支障が生じないよう適切な管理に努めていく。</a:t>
          </a:r>
          <a:endParaRPr kumimoji="0" lang="ja-JP"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年度末の基金残高は約</a:t>
          </a:r>
          <a:r>
            <a:rPr kumimoji="1" lang="en-US"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241</a:t>
          </a:r>
          <a:r>
            <a:rPr kumimoji="1" lang="ja-JP"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億円となっており、財政調整等のための取崩額が歳計剰余金処分等の積立額を上回ったことから、前年度より約</a:t>
          </a:r>
          <a:r>
            <a:rPr kumimoji="1" lang="en-US"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億円の減少となっている。</a:t>
          </a:r>
          <a:endParaRPr kumimoji="0" lang="ja-JP"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・毎年度の予算編成において多額の基金取崩し</a:t>
          </a:r>
          <a:r>
            <a:rPr kumimoji="1" lang="en-US"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を計上する厳しい状況が継続しており、基金残高の確保に努めていく。</a:t>
          </a:r>
          <a:endParaRPr kumimoji="0" lang="ja-JP"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5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5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5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8</a:t>
          </a:r>
          <a:r>
            <a:rPr kumimoji="1" lang="ja-JP" altLang="ja-JP" sz="15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年度当初予算において、約</a:t>
          </a:r>
          <a:r>
            <a:rPr kumimoji="1" lang="en-US" altLang="ja-JP" sz="15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174</a:t>
          </a:r>
          <a:r>
            <a:rPr kumimoji="1" lang="ja-JP" altLang="ja-JP" sz="15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億円の取崩を計上。</a:t>
          </a:r>
          <a:endParaRPr kumimoji="0" lang="ja-JP" altLang="ja-JP" sz="15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年度末の基金残高は約</a:t>
          </a:r>
          <a:r>
            <a:rPr kumimoji="1" lang="en-US"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106</a:t>
          </a:r>
          <a:r>
            <a:rPr kumimoji="1" lang="ja-JP"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億円となっており、償還に備えた積立額が取崩額を上回ったことから、前年度から約</a:t>
          </a:r>
          <a:r>
            <a:rPr kumimoji="1" lang="en-US"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億円の増加となっている。</a:t>
          </a:r>
          <a:endParaRPr kumimoji="0" lang="ja-JP"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将来の市債償還に支障が生じないよう適切な管理に努めていく。</a:t>
          </a:r>
          <a:endParaRPr kumimoji="0" lang="ja-JP"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宮城県仙台市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1,064,142
1,046,798
786.35
624,902,682
616,736,747
2,850,473
299,118,178
757,422,978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44.6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６年度においては、評価替えの影響による固定資産税の増等により基準財政収入額が増加した。一方で臨時財政対策債振替額の減少や給与改定費の創設等に伴う基準財政需要額の増加が基準財政収入額の増加を上回ったため、財政力指数は単年、３か年平均ともに前年度から低下となった。今後は、物価高騰の影響を注視しながらも、地域経済の活性化による税源涵養の取組みなどを進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23585</xdr:rowOff>
    </xdr:from>
    <xdr:to>
      <xdr:col>23</xdr:col>
      <xdr:colOff>133350</xdr:colOff>
      <xdr:row>40</xdr:row>
      <xdr:rowOff>58057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88158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117220</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7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160565</xdr:rowOff>
    </xdr:from>
    <xdr:to>
      <xdr:col>19</xdr:col>
      <xdr:colOff>133350</xdr:colOff>
      <xdr:row>40</xdr:row>
      <xdr:rowOff>23585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8471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145143</xdr:rowOff>
    </xdr:from>
    <xdr:to>
      <xdr:col>19</xdr:col>
      <xdr:colOff>184150</xdr:colOff>
      <xdr:row>41</xdr:row>
      <xdr:rowOff>75293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60070</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8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126093</xdr:rowOff>
    </xdr:from>
    <xdr:to>
      <xdr:col>15</xdr:col>
      <xdr:colOff>82550</xdr:colOff>
      <xdr:row>39</xdr:row>
      <xdr:rowOff>160565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8126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25599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91622</xdr:rowOff>
    </xdr:from>
    <xdr:to>
      <xdr:col>11</xdr:col>
      <xdr:colOff>31750</xdr:colOff>
      <xdr:row>39</xdr:row>
      <xdr:rowOff>126093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7781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110672</xdr:rowOff>
    </xdr:from>
    <xdr:to>
      <xdr:col>11</xdr:col>
      <xdr:colOff>82550</xdr:colOff>
      <xdr:row>41</xdr:row>
      <xdr:rowOff>40822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25599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128105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7257</xdr:rowOff>
    </xdr:from>
    <xdr:to>
      <xdr:col>23</xdr:col>
      <xdr:colOff>184150</xdr:colOff>
      <xdr:row>40</xdr:row>
      <xdr:rowOff>108857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23784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144235</xdr:rowOff>
    </xdr:from>
    <xdr:to>
      <xdr:col>19</xdr:col>
      <xdr:colOff>184150</xdr:colOff>
      <xdr:row>40</xdr:row>
      <xdr:rowOff>74385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84562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109765</xdr:rowOff>
    </xdr:from>
    <xdr:to>
      <xdr:col>15</xdr:col>
      <xdr:colOff>133350</xdr:colOff>
      <xdr:row>40</xdr:row>
      <xdr:rowOff>39915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50092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75293</xdr:rowOff>
    </xdr:from>
    <xdr:to>
      <xdr:col>11</xdr:col>
      <xdr:colOff>82550</xdr:colOff>
      <xdr:row>40</xdr:row>
      <xdr:rowOff>5443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15620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40822</xdr:rowOff>
    </xdr:from>
    <xdr:to>
      <xdr:col>7</xdr:col>
      <xdr:colOff>31750</xdr:colOff>
      <xdr:row>39</xdr:row>
      <xdr:rowOff>142422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152599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令和６年度は臨時財政対策債の発行がない一方、前年度に引き続き、市税や地方交付税が大きく伸び、算定上の分母となる経常一般財源は約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億円増加した。一方、分子となる歳出においては、高齢化等に伴う扶助費の伸びや物価高騰に伴う物件費の伸びに加え、定年延長に伴う退職者</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の発生に伴い人件費が増加し、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175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億円増加した。以上の結果、経常収支比率は前年度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98.8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政令市内では中位程度の順位となっているが、財政の弾力化に向け、歳入面ではより一層の財源確保施策に取</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組むほか、歳出面では事務事業の不断の見直しに取り組んでいく。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19755</xdr:rowOff>
    </xdr:from>
    <xdr:to>
      <xdr:col>23</xdr:col>
      <xdr:colOff>133350</xdr:colOff>
      <xdr:row>67</xdr:row>
      <xdr:rowOff>4939</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63855"/>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148466</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6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4939</xdr:rowOff>
    </xdr:from>
    <xdr:to>
      <xdr:col>24</xdr:col>
      <xdr:colOff>12700</xdr:colOff>
      <xdr:row>67</xdr:row>
      <xdr:rowOff>4939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9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106132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0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19755</xdr:rowOff>
    </xdr:from>
    <xdr:to>
      <xdr:col>24</xdr:col>
      <xdr:colOff>12700</xdr:colOff>
      <xdr:row>58</xdr:row>
      <xdr:rowOff>19755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6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127705</xdr:rowOff>
    </xdr:from>
    <xdr:to>
      <xdr:col>23</xdr:col>
      <xdr:colOff>133350</xdr:colOff>
      <xdr:row>65</xdr:row>
      <xdr:rowOff>26105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929055"/>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93432</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72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76905</xdr:rowOff>
    </xdr:from>
    <xdr:to>
      <xdr:col>23</xdr:col>
      <xdr:colOff>184150</xdr:colOff>
      <xdr:row>64</xdr:row>
      <xdr:rowOff>7055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87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127705</xdr:rowOff>
    </xdr:from>
    <xdr:to>
      <xdr:col>19</xdr:col>
      <xdr:colOff>133350</xdr:colOff>
      <xdr:row>65</xdr:row>
      <xdr:rowOff>12700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929055"/>
          <a:ext cx="889000" cy="22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141111</xdr:rowOff>
    </xdr:from>
    <xdr:to>
      <xdr:col>19</xdr:col>
      <xdr:colOff>184150</xdr:colOff>
      <xdr:row>63</xdr:row>
      <xdr:rowOff>71261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7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81438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53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74083</xdr:rowOff>
    </xdr:from>
    <xdr:to>
      <xdr:col>15</xdr:col>
      <xdr:colOff>82550</xdr:colOff>
      <xdr:row>65</xdr:row>
      <xdr:rowOff>12700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875433"/>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127705</xdr:rowOff>
    </xdr:from>
    <xdr:to>
      <xdr:col>15</xdr:col>
      <xdr:colOff>133350</xdr:colOff>
      <xdr:row>63</xdr:row>
      <xdr:rowOff>57855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68032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52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74083</xdr:rowOff>
    </xdr:from>
    <xdr:to>
      <xdr:col>11</xdr:col>
      <xdr:colOff>31750</xdr:colOff>
      <xdr:row>64</xdr:row>
      <xdr:rowOff>157339</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875433"/>
          <a:ext cx="889000" cy="25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14817</xdr:rowOff>
    </xdr:from>
    <xdr:to>
      <xdr:col>11</xdr:col>
      <xdr:colOff>82550</xdr:colOff>
      <xdr:row>60</xdr:row>
      <xdr:rowOff>116417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126594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117122</xdr:rowOff>
    </xdr:from>
    <xdr:to>
      <xdr:col>7</xdr:col>
      <xdr:colOff>31750</xdr:colOff>
      <xdr:row>64</xdr:row>
      <xdr:rowOff>47272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57449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68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146755</xdr:rowOff>
    </xdr:from>
    <xdr:to>
      <xdr:col>23</xdr:col>
      <xdr:colOff>184150</xdr:colOff>
      <xdr:row>65</xdr:row>
      <xdr:rowOff>76905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1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118832</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091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76905</xdr:rowOff>
    </xdr:from>
    <xdr:to>
      <xdr:col>19</xdr:col>
      <xdr:colOff>184150</xdr:colOff>
      <xdr:row>64</xdr:row>
      <xdr:rowOff>7055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87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163282</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96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133350</xdr:rowOff>
    </xdr:from>
    <xdr:to>
      <xdr:col>15</xdr:col>
      <xdr:colOff>133350</xdr:colOff>
      <xdr:row>65</xdr:row>
      <xdr:rowOff>63500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48277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23283</xdr:rowOff>
    </xdr:from>
    <xdr:to>
      <xdr:col>11</xdr:col>
      <xdr:colOff>82550</xdr:colOff>
      <xdr:row>63</xdr:row>
      <xdr:rowOff>124883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109660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106539</xdr:rowOff>
    </xdr:from>
    <xdr:to>
      <xdr:col>7</xdr:col>
      <xdr:colOff>31750</xdr:colOff>
      <xdr:row>65</xdr:row>
      <xdr:rowOff>36689</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07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21466</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16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[195,694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定年延長による退職者が発生する年度であったことや、人事委員会勧告に伴う給与改定による人件費の増により、前年度より増加した。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「民生費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児童福祉費」および「教育費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保健体育費」の物件費が、他都市平均を大きく上回っていることから、前者については、指定管理者制度を始めとする児童館（児童クラブ）運営管理費等、後者については、小・中学校における全員給食実施に伴う賄材料費の生徒一人あたりの単価が高いことや、給食センター運営費等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それぞれ物件費を押し上げる要因と捉えている。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66247</xdr:rowOff>
    </xdr:from>
    <xdr:to>
      <xdr:col>23</xdr:col>
      <xdr:colOff>133350</xdr:colOff>
      <xdr:row>89</xdr:row>
      <xdr:rowOff>169306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82247"/>
          <a:ext cx="0" cy="16461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141383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40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169306</xdr:rowOff>
    </xdr:from>
    <xdr:to>
      <xdr:col>24</xdr:col>
      <xdr:colOff>12700</xdr:colOff>
      <xdr:row>89</xdr:row>
      <xdr:rowOff>169306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8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152624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25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66247</xdr:rowOff>
    </xdr:from>
    <xdr:to>
      <xdr:col>24</xdr:col>
      <xdr:colOff>12700</xdr:colOff>
      <xdr:row>80</xdr:row>
      <xdr:rowOff>66247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82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73884</xdr:rowOff>
    </xdr:from>
    <xdr:to>
      <xdr:col>23</xdr:col>
      <xdr:colOff>133350</xdr:colOff>
      <xdr:row>88</xdr:row>
      <xdr:rowOff>148560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990034"/>
          <a:ext cx="8382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139529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69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123002</xdr:rowOff>
    </xdr:from>
    <xdr:to>
      <xdr:col>23</xdr:col>
      <xdr:colOff>184150</xdr:colOff>
      <xdr:row>85</xdr:row>
      <xdr:rowOff>53152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73884</xdr:rowOff>
    </xdr:from>
    <xdr:to>
      <xdr:col>19</xdr:col>
      <xdr:colOff>133350</xdr:colOff>
      <xdr:row>90</xdr:row>
      <xdr:rowOff>12254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990034"/>
          <a:ext cx="889000" cy="45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149678</xdr:rowOff>
    </xdr:from>
    <xdr:to>
      <xdr:col>19</xdr:col>
      <xdr:colOff>184150</xdr:colOff>
      <xdr:row>83</xdr:row>
      <xdr:rowOff>79828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0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90005</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77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89</xdr:row>
      <xdr:rowOff>49178</xdr:rowOff>
    </xdr:from>
    <xdr:to>
      <xdr:col>15</xdr:col>
      <xdr:colOff>82550</xdr:colOff>
      <xdr:row>90</xdr:row>
      <xdr:rowOff>12254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5308228"/>
          <a:ext cx="889000" cy="13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66658</xdr:rowOff>
    </xdr:from>
    <xdr:to>
      <xdr:col>15</xdr:col>
      <xdr:colOff>133350</xdr:colOff>
      <xdr:row>84</xdr:row>
      <xdr:rowOff>168258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46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6985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37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11722</xdr:rowOff>
    </xdr:from>
    <xdr:to>
      <xdr:col>11</xdr:col>
      <xdr:colOff>31750</xdr:colOff>
      <xdr:row>89</xdr:row>
      <xdr:rowOff>49178</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584972"/>
          <a:ext cx="889000" cy="72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48608</xdr:rowOff>
    </xdr:from>
    <xdr:to>
      <xdr:col>11</xdr:col>
      <xdr:colOff>82550</xdr:colOff>
      <xdr:row>83</xdr:row>
      <xdr:rowOff>150208</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7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160385</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47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46856</xdr:rowOff>
    </xdr:from>
    <xdr:to>
      <xdr:col>7</xdr:col>
      <xdr:colOff>31750</xdr:colOff>
      <xdr:row>80</xdr:row>
      <xdr:rowOff>148456</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76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158633</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53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97760</xdr:rowOff>
    </xdr:from>
    <xdr:to>
      <xdr:col>23</xdr:col>
      <xdr:colOff>184150</xdr:colOff>
      <xdr:row>89</xdr:row>
      <xdr:rowOff>27910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518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69837</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515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23084</xdr:rowOff>
    </xdr:from>
    <xdr:to>
      <xdr:col>19</xdr:col>
      <xdr:colOff>184150</xdr:colOff>
      <xdr:row>87</xdr:row>
      <xdr:rowOff>124684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93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109461</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5025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89</xdr:row>
      <xdr:rowOff>132904</xdr:rowOff>
    </xdr:from>
    <xdr:to>
      <xdr:col>15</xdr:col>
      <xdr:colOff>133350</xdr:colOff>
      <xdr:row>90</xdr:row>
      <xdr:rowOff>63054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539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90</xdr:row>
      <xdr:rowOff>47831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5478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88</xdr:row>
      <xdr:rowOff>169828</xdr:rowOff>
    </xdr:from>
    <xdr:to>
      <xdr:col>11</xdr:col>
      <xdr:colOff>82550</xdr:colOff>
      <xdr:row>89</xdr:row>
      <xdr:rowOff>99978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525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89</xdr:row>
      <xdr:rowOff>84755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5343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132372</xdr:rowOff>
    </xdr:from>
    <xdr:to>
      <xdr:col>7</xdr:col>
      <xdr:colOff>31750</xdr:colOff>
      <xdr:row>85</xdr:row>
      <xdr:rowOff>62522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5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47299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62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給与水準については、人事委員会勧告に基づく給与改定により、地域の民間給与との均衡が図られているが、類似団体の中ではラスパイレス指数が高い水準となっている。</a:t>
          </a:r>
          <a:endPar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人事委員会勧告による地域の民間給与との比較の際は、給料月額や地域手当等を含めた職員の給与全体の水準との比較を行っている一方で、ラスパイレス指数は国と地方公共団体の給料月額の水準のみを比較するものとなっている。本市の地域手当の支給割合（６％）は、民間給与の実態よりも低い水準に設定されており、民間との均衡においては相対的に給料月額の割合が大きくなるため、ラスパイレス指数が高く算出されているものと分析している。</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国においては、本市区域に勤務する国家公務員の地域手当が８％に見直されており、本市においても人事委員会勧告に基づき地域手当を８％に改定したことから、相対的に給料月額の割合が小さくなり、ラスパイレス指数の改善に寄与するものと見ている。</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今後とも本市人事委員会勧告の内容を踏まえ</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ながら</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、適切な給与水準の設定に努めて</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いく</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9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88</xdr:row>
      <xdr:rowOff>137886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12157"/>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137886</xdr:rowOff>
    </xdr:from>
    <xdr:to>
      <xdr:col>81</xdr:col>
      <xdr:colOff>44450</xdr:colOff>
      <xdr:row>89</xdr:row>
      <xdr:rowOff>69850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5225486"/>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99077</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69850</xdr:rowOff>
    </xdr:from>
    <xdr:to>
      <xdr:col>77</xdr:col>
      <xdr:colOff>44450</xdr:colOff>
      <xdr:row>89</xdr:row>
      <xdr:rowOff>104321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53289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35379</xdr:rowOff>
    </xdr:from>
    <xdr:to>
      <xdr:col>72</xdr:col>
      <xdr:colOff>203200</xdr:colOff>
      <xdr:row>89</xdr:row>
      <xdr:rowOff>104321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529442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35379</xdr:rowOff>
    </xdr:from>
    <xdr:to>
      <xdr:col>68</xdr:col>
      <xdr:colOff>152400</xdr:colOff>
      <xdr:row>89</xdr:row>
      <xdr:rowOff>69850</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52944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57348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87086</xdr:rowOff>
    </xdr:from>
    <xdr:to>
      <xdr:col>81</xdr:col>
      <xdr:colOff>95250</xdr:colOff>
      <xdr:row>89</xdr:row>
      <xdr:rowOff>17236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154413</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5070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19050</xdr:rowOff>
    </xdr:from>
    <xdr:to>
      <xdr:col>77</xdr:col>
      <xdr:colOff>95250</xdr:colOff>
      <xdr:row>89</xdr:row>
      <xdr:rowOff>120650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105427</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3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53521</xdr:rowOff>
    </xdr:from>
    <xdr:to>
      <xdr:col>73</xdr:col>
      <xdr:colOff>44450</xdr:colOff>
      <xdr:row>89</xdr:row>
      <xdr:rowOff>155121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531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139898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39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156029</xdr:rowOff>
    </xdr:from>
    <xdr:to>
      <xdr:col>68</xdr:col>
      <xdr:colOff>203200</xdr:colOff>
      <xdr:row>89</xdr:row>
      <xdr:rowOff>86179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70956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33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19050</xdr:rowOff>
    </xdr:from>
    <xdr:to>
      <xdr:col>64</xdr:col>
      <xdr:colOff>152400</xdr:colOff>
      <xdr:row>89</xdr:row>
      <xdr:rowOff>120650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105427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「仙台市定員管理計画」（令和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月）において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少子高齢化の進展やデジタル化の推進</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頻発する災害や感染症等により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行政需要が質・量ともに大きく変化する中でも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それらに的確に対応し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効果的で効率的な行政サービスを確実に提供できるよう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過不足のない定員管理を進めることを取組方針として掲げ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効率的・効果的な執行体制づくりを行ってきたところ。</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本市の人口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人当たりの職員数は類似団体と同水準を維持しており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引き続き適切な定員管理に努めていく。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151130</xdr:rowOff>
    </xdr:from>
    <xdr:to>
      <xdr:col>81</xdr:col>
      <xdr:colOff>44450</xdr:colOff>
      <xdr:row>66</xdr:row>
      <xdr:rowOff>39116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95230"/>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11193</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2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39116</xdr:rowOff>
    </xdr:from>
    <xdr:to>
      <xdr:col>81</xdr:col>
      <xdr:colOff>133350</xdr:colOff>
      <xdr:row>66</xdr:row>
      <xdr:rowOff>39116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35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66057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151130</xdr:rowOff>
    </xdr:from>
    <xdr:to>
      <xdr:col>81</xdr:col>
      <xdr:colOff>133350</xdr:colOff>
      <xdr:row>58</xdr:row>
      <xdr:rowOff>151130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155448</xdr:rowOff>
    </xdr:from>
    <xdr:to>
      <xdr:col>81</xdr:col>
      <xdr:colOff>44450</xdr:colOff>
      <xdr:row>63</xdr:row>
      <xdr:rowOff>41910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85348"/>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116349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99822</xdr:rowOff>
    </xdr:from>
    <xdr:to>
      <xdr:col>81</xdr:col>
      <xdr:colOff>95250</xdr:colOff>
      <xdr:row>63</xdr:row>
      <xdr:rowOff>29972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116840</xdr:rowOff>
    </xdr:from>
    <xdr:to>
      <xdr:col>77</xdr:col>
      <xdr:colOff>44450</xdr:colOff>
      <xdr:row>62</xdr:row>
      <xdr:rowOff>155448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74674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56388</xdr:rowOff>
    </xdr:from>
    <xdr:to>
      <xdr:col>77</xdr:col>
      <xdr:colOff>95250</xdr:colOff>
      <xdr:row>62</xdr:row>
      <xdr:rowOff>157988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168165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45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63754</xdr:rowOff>
    </xdr:from>
    <xdr:to>
      <xdr:col>72</xdr:col>
      <xdr:colOff>203200</xdr:colOff>
      <xdr:row>62</xdr:row>
      <xdr:rowOff>116840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93654"/>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32258</xdr:rowOff>
    </xdr:from>
    <xdr:to>
      <xdr:col>73</xdr:col>
      <xdr:colOff>44450</xdr:colOff>
      <xdr:row>62</xdr:row>
      <xdr:rowOff>133858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144035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63754</xdr:rowOff>
    </xdr:from>
    <xdr:to>
      <xdr:col>68</xdr:col>
      <xdr:colOff>152400</xdr:colOff>
      <xdr:row>62</xdr:row>
      <xdr:rowOff>63754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936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22606</xdr:rowOff>
    </xdr:from>
    <xdr:to>
      <xdr:col>68</xdr:col>
      <xdr:colOff>203200</xdr:colOff>
      <xdr:row>62</xdr:row>
      <xdr:rowOff>124206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108983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73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8128</xdr:rowOff>
    </xdr:from>
    <xdr:to>
      <xdr:col>64</xdr:col>
      <xdr:colOff>152400</xdr:colOff>
      <xdr:row>62</xdr:row>
      <xdr:rowOff>109728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119905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162560</xdr:rowOff>
    </xdr:from>
    <xdr:to>
      <xdr:col>81</xdr:col>
      <xdr:colOff>95250</xdr:colOff>
      <xdr:row>63</xdr:row>
      <xdr:rowOff>92710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134637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6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104648</xdr:rowOff>
    </xdr:from>
    <xdr:to>
      <xdr:col>77</xdr:col>
      <xdr:colOff>95250</xdr:colOff>
      <xdr:row>63</xdr:row>
      <xdr:rowOff>34798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19575</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20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66040</xdr:rowOff>
    </xdr:from>
    <xdr:to>
      <xdr:col>73</xdr:col>
      <xdr:colOff>44450</xdr:colOff>
      <xdr:row>62</xdr:row>
      <xdr:rowOff>167640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152417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12954</xdr:rowOff>
    </xdr:from>
    <xdr:to>
      <xdr:col>68</xdr:col>
      <xdr:colOff>203200</xdr:colOff>
      <xdr:row>62</xdr:row>
      <xdr:rowOff>114554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124731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41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12954</xdr:rowOff>
    </xdr:from>
    <xdr:to>
      <xdr:col>64</xdr:col>
      <xdr:colOff>152400</xdr:colOff>
      <xdr:row>62</xdr:row>
      <xdr:rowOff>114554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99331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729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公債費等へ充当される特定財源の増加及び元利・準元利償還額の減少などにより、単年度実質公債費比率は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か年平均においても、過去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か年と比較して当年度の比率が減少したことに伴い、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21872</xdr:rowOff>
    </xdr:from>
    <xdr:to>
      <xdr:col>81</xdr:col>
      <xdr:colOff>44450</xdr:colOff>
      <xdr:row>45</xdr:row>
      <xdr:rowOff>127705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194072"/>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99782</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127705</xdr:rowOff>
    </xdr:from>
    <xdr:to>
      <xdr:col>81</xdr:col>
      <xdr:colOff>133350</xdr:colOff>
      <xdr:row>45</xdr:row>
      <xdr:rowOff>127705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108249</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21872</xdr:rowOff>
    </xdr:from>
    <xdr:to>
      <xdr:col>81</xdr:col>
      <xdr:colOff>133350</xdr:colOff>
      <xdr:row>36</xdr:row>
      <xdr:rowOff>21872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150989</xdr:rowOff>
    </xdr:from>
    <xdr:to>
      <xdr:col>81</xdr:col>
      <xdr:colOff>44450</xdr:colOff>
      <xdr:row>40</xdr:row>
      <xdr:rowOff>140405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6837539"/>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101899</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959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129822</xdr:rowOff>
    </xdr:from>
    <xdr:to>
      <xdr:col>81</xdr:col>
      <xdr:colOff>95250</xdr:colOff>
      <xdr:row>41</xdr:row>
      <xdr:rowOff>59972</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140405</xdr:rowOff>
    </xdr:from>
    <xdr:to>
      <xdr:col>77</xdr:col>
      <xdr:colOff>44450</xdr:colOff>
      <xdr:row>41</xdr:row>
      <xdr:rowOff>22578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699840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22578</xdr:rowOff>
    </xdr:from>
    <xdr:to>
      <xdr:col>72</xdr:col>
      <xdr:colOff>203200</xdr:colOff>
      <xdr:row>41</xdr:row>
      <xdr:rowOff>76200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705202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11995</xdr:rowOff>
    </xdr:from>
    <xdr:to>
      <xdr:col>73</xdr:col>
      <xdr:colOff>44450</xdr:colOff>
      <xdr:row>41</xdr:row>
      <xdr:rowOff>113595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98372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153811</xdr:rowOff>
    </xdr:from>
    <xdr:to>
      <xdr:col>68</xdr:col>
      <xdr:colOff>152400</xdr:colOff>
      <xdr:row>41</xdr:row>
      <xdr:rowOff>76200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3512800" y="7011811"/>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52211</xdr:rowOff>
    </xdr:from>
    <xdr:to>
      <xdr:col>68</xdr:col>
      <xdr:colOff>203200</xdr:colOff>
      <xdr:row>41</xdr:row>
      <xdr:rowOff>153811</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138588</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165399</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100189</xdr:rowOff>
    </xdr:from>
    <xdr:to>
      <xdr:col>81</xdr:col>
      <xdr:colOff>95250</xdr:colOff>
      <xdr:row>40</xdr:row>
      <xdr:rowOff>30339</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116716</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6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89605</xdr:rowOff>
    </xdr:from>
    <xdr:to>
      <xdr:col>77</xdr:col>
      <xdr:colOff>95250</xdr:colOff>
      <xdr:row>41</xdr:row>
      <xdr:rowOff>19755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29932</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71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143228</xdr:rowOff>
    </xdr:from>
    <xdr:to>
      <xdr:col>73</xdr:col>
      <xdr:colOff>44450</xdr:colOff>
      <xdr:row>41</xdr:row>
      <xdr:rowOff>73378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83555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25400</xdr:rowOff>
    </xdr:from>
    <xdr:to>
      <xdr:col>68</xdr:col>
      <xdr:colOff>203200</xdr:colOff>
      <xdr:row>41</xdr:row>
      <xdr:rowOff>127000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103011</xdr:rowOff>
    </xdr:from>
    <xdr:to>
      <xdr:col>64</xdr:col>
      <xdr:colOff>152400</xdr:colOff>
      <xdr:row>41</xdr:row>
      <xdr:rowOff>33161</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43338</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年度においては、地方債・企業債残高の減少等による将来負担額の減少や、都市計画税等の充当可能な財源が増加したことなどにより、将来負担比率は前年度から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今後も市債（通常債）残高の適切な管理を行い、財政の健全化に努める。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64618</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451100"/>
          <a:ext cx="0" cy="15568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36695</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8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64618</xdr:rowOff>
    </xdr:from>
    <xdr:to>
      <xdr:col>81</xdr:col>
      <xdr:colOff>133350</xdr:colOff>
      <xdr:row>23</xdr:row>
      <xdr:rowOff>64618</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0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138379</xdr:rowOff>
    </xdr:from>
    <xdr:to>
      <xdr:col>81</xdr:col>
      <xdr:colOff>44450</xdr:colOff>
      <xdr:row>17</xdr:row>
      <xdr:rowOff>41250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2881579"/>
          <a:ext cx="838200" cy="7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28160</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942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56083</xdr:rowOff>
    </xdr:from>
    <xdr:to>
      <xdr:col>81</xdr:col>
      <xdr:colOff>95250</xdr:colOff>
      <xdr:row>17</xdr:row>
      <xdr:rowOff>157683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97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41250</xdr:rowOff>
    </xdr:from>
    <xdr:to>
      <xdr:col>77</xdr:col>
      <xdr:colOff>44450</xdr:colOff>
      <xdr:row>17</xdr:row>
      <xdr:rowOff>91440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955900"/>
          <a:ext cx="889000" cy="5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17</xdr:row>
      <xdr:rowOff>93726</xdr:rowOff>
    </xdr:from>
    <xdr:to>
      <xdr:col>77</xdr:col>
      <xdr:colOff>95250</xdr:colOff>
      <xdr:row>18</xdr:row>
      <xdr:rowOff>23876</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30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8653</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3094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91440</xdr:rowOff>
    </xdr:from>
    <xdr:to>
      <xdr:col>72</xdr:col>
      <xdr:colOff>203200</xdr:colOff>
      <xdr:row>17</xdr:row>
      <xdr:rowOff>117500</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3006090"/>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138125</xdr:rowOff>
    </xdr:from>
    <xdr:to>
      <xdr:col>73</xdr:col>
      <xdr:colOff>44450</xdr:colOff>
      <xdr:row>18</xdr:row>
      <xdr:rowOff>68275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305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53052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313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117500</xdr:rowOff>
    </xdr:from>
    <xdr:to>
      <xdr:col>68</xdr:col>
      <xdr:colOff>152400</xdr:colOff>
      <xdr:row>18</xdr:row>
      <xdr:rowOff>67666</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3032150"/>
          <a:ext cx="889000" cy="12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16866</xdr:rowOff>
    </xdr:from>
    <xdr:to>
      <xdr:col>68</xdr:col>
      <xdr:colOff>203200</xdr:colOff>
      <xdr:row>18</xdr:row>
      <xdr:rowOff>118466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31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103243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31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145237</xdr:rowOff>
    </xdr:from>
    <xdr:to>
      <xdr:col>64</xdr:col>
      <xdr:colOff>152400</xdr:colOff>
      <xdr:row>19</xdr:row>
      <xdr:rowOff>75387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32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60164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331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87579</xdr:rowOff>
    </xdr:from>
    <xdr:to>
      <xdr:col>81</xdr:col>
      <xdr:colOff>95250</xdr:colOff>
      <xdr:row>17</xdr:row>
      <xdr:rowOff>17729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83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104106</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675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161900</xdr:rowOff>
    </xdr:from>
    <xdr:to>
      <xdr:col>77</xdr:col>
      <xdr:colOff>95250</xdr:colOff>
      <xdr:row>17</xdr:row>
      <xdr:rowOff>92050</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9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102227</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6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40640</xdr:rowOff>
    </xdr:from>
    <xdr:to>
      <xdr:col>73</xdr:col>
      <xdr:colOff>44450</xdr:colOff>
      <xdr:row>17</xdr:row>
      <xdr:rowOff>142240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95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152417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72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66700</xdr:rowOff>
    </xdr:from>
    <xdr:to>
      <xdr:col>68</xdr:col>
      <xdr:colOff>203200</xdr:colOff>
      <xdr:row>17</xdr:row>
      <xdr:rowOff>168300</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98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7027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75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16866</xdr:rowOff>
    </xdr:from>
    <xdr:to>
      <xdr:col>64</xdr:col>
      <xdr:colOff>152400</xdr:colOff>
      <xdr:row>18</xdr:row>
      <xdr:rowOff>118466</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10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128643</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8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宮城県仙台市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1,064,142
1,046,798
786.35
624,902,682
616,736,747
2,850,473
299,118,178
757,422,978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44.6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令和６年度は、定年延長による退職者が発生したため、退職手当の増により、分子となる人件費の経常一般財源の増加が、市税や普通交付税の増加等を上回り、前年度比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35.0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人件費については、人口１人当たりの決算額は類似団体中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位と中程度で推移している一方で、経常収支比率は類似団体平均より高い状況が続いており、今後も適正な給与水準のあり方の検討や職員数の適正化に努める。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133350</xdr:rowOff>
    </xdr:from>
    <xdr:to>
      <xdr:col>24</xdr:col>
      <xdr:colOff>25400</xdr:colOff>
      <xdr:row>41</xdr:row>
      <xdr:rowOff>19050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912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162577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19050</xdr:rowOff>
    </xdr:from>
    <xdr:to>
      <xdr:col>24</xdr:col>
      <xdr:colOff>114300</xdr:colOff>
      <xdr:row>41</xdr:row>
      <xdr:rowOff>19050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48277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133350</xdr:rowOff>
    </xdr:from>
    <xdr:to>
      <xdr:col>24</xdr:col>
      <xdr:colOff>114300</xdr:colOff>
      <xdr:row>33</xdr:row>
      <xdr:rowOff>133350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82550</xdr:rowOff>
    </xdr:from>
    <xdr:to>
      <xdr:col>24</xdr:col>
      <xdr:colOff>25400</xdr:colOff>
      <xdr:row>41</xdr:row>
      <xdr:rowOff>19050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769100"/>
          <a:ext cx="8382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137177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09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120650</xdr:rowOff>
    </xdr:from>
    <xdr:to>
      <xdr:col>24</xdr:col>
      <xdr:colOff>76200</xdr:colOff>
      <xdr:row>38</xdr:row>
      <xdr:rowOff>50800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82550</xdr:rowOff>
    </xdr:from>
    <xdr:to>
      <xdr:col>19</xdr:col>
      <xdr:colOff>187325</xdr:colOff>
      <xdr:row>41</xdr:row>
      <xdr:rowOff>6350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7691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25400</xdr:rowOff>
    </xdr:from>
    <xdr:to>
      <xdr:col>15</xdr:col>
      <xdr:colOff>98425</xdr:colOff>
      <xdr:row>41</xdr:row>
      <xdr:rowOff>6350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883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120650</xdr:rowOff>
    </xdr:from>
    <xdr:to>
      <xdr:col>15</xdr:col>
      <xdr:colOff>149225</xdr:colOff>
      <xdr:row>38</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60977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25400</xdr:rowOff>
    </xdr:from>
    <xdr:to>
      <xdr:col>11</xdr:col>
      <xdr:colOff>9525</xdr:colOff>
      <xdr:row>41</xdr:row>
      <xdr:rowOff>69850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8834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165100</xdr:rowOff>
    </xdr:from>
    <xdr:to>
      <xdr:col>11</xdr:col>
      <xdr:colOff>60325</xdr:colOff>
      <xdr:row>37</xdr:row>
      <xdr:rowOff>95250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105427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76200</xdr:rowOff>
    </xdr:from>
    <xdr:to>
      <xdr:col>6</xdr:col>
      <xdr:colOff>171450</xdr:colOff>
      <xdr:row>39</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139700</xdr:rowOff>
    </xdr:from>
    <xdr:to>
      <xdr:col>24</xdr:col>
      <xdr:colOff>76200</xdr:colOff>
      <xdr:row>41</xdr:row>
      <xdr:rowOff>69850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48277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31750</xdr:rowOff>
    </xdr:from>
    <xdr:to>
      <xdr:col>20</xdr:col>
      <xdr:colOff>38100</xdr:colOff>
      <xdr:row>39</xdr:row>
      <xdr:rowOff>133350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118127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0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127000</xdr:rowOff>
    </xdr:from>
    <xdr:to>
      <xdr:col>15</xdr:col>
      <xdr:colOff>149225</xdr:colOff>
      <xdr:row>41</xdr:row>
      <xdr:rowOff>57150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41927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146050</xdr:rowOff>
    </xdr:from>
    <xdr:to>
      <xdr:col>11</xdr:col>
      <xdr:colOff>60325</xdr:colOff>
      <xdr:row>40</xdr:row>
      <xdr:rowOff>76200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60977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91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19050</xdr:rowOff>
    </xdr:from>
    <xdr:to>
      <xdr:col>6</xdr:col>
      <xdr:colOff>171450</xdr:colOff>
      <xdr:row>41</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105427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令和６年度は、分子となる物件費の経常一般財源は横ばいであったものの、分母となる経常一般財源が増加したことにより、前年度比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類似団体平均より高い傾向が続いているが、これは給食センター運営をはじめ、事業の民営化や外部委託が一定進んでいることなどが要因と考えられる。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110671</xdr:rowOff>
    </xdr:from>
    <xdr:to>
      <xdr:col>82</xdr:col>
      <xdr:colOff>107950</xdr:colOff>
      <xdr:row>21</xdr:row>
      <xdr:rowOff>151493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68071"/>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123570</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2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151493</xdr:rowOff>
    </xdr:from>
    <xdr:to>
      <xdr:col>82</xdr:col>
      <xdr:colOff>196850</xdr:colOff>
      <xdr:row>21</xdr:row>
      <xdr:rowOff>151493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51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25598</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11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110671</xdr:rowOff>
    </xdr:from>
    <xdr:to>
      <xdr:col>82</xdr:col>
      <xdr:colOff>196850</xdr:colOff>
      <xdr:row>12</xdr:row>
      <xdr:rowOff>110671</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68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17</xdr:row>
      <xdr:rowOff>4536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870200"/>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100891</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501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84364</xdr:rowOff>
    </xdr:from>
    <xdr:to>
      <xdr:col>82</xdr:col>
      <xdr:colOff>158750</xdr:colOff>
      <xdr:row>16</xdr:row>
      <xdr:rowOff>14514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4536</xdr:rowOff>
    </xdr:from>
    <xdr:to>
      <xdr:col>78</xdr:col>
      <xdr:colOff>69850</xdr:colOff>
      <xdr:row>17</xdr:row>
      <xdr:rowOff>4536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9191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2721</xdr:rowOff>
    </xdr:from>
    <xdr:to>
      <xdr:col>78</xdr:col>
      <xdr:colOff>120650</xdr:colOff>
      <xdr:row>15</xdr:row>
      <xdr:rowOff>104321</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114498</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34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167821</xdr:rowOff>
    </xdr:from>
    <xdr:to>
      <xdr:col>73</xdr:col>
      <xdr:colOff>180975</xdr:colOff>
      <xdr:row>17</xdr:row>
      <xdr:rowOff>4536</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739571"/>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125186</xdr:rowOff>
    </xdr:from>
    <xdr:to>
      <xdr:col>74</xdr:col>
      <xdr:colOff>31750</xdr:colOff>
      <xdr:row>15</xdr:row>
      <xdr:rowOff>55336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2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65513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94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167821</xdr:rowOff>
    </xdr:from>
    <xdr:to>
      <xdr:col>69</xdr:col>
      <xdr:colOff>92075</xdr:colOff>
      <xdr:row>16</xdr:row>
      <xdr:rowOff>94343</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73957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149679</xdr:rowOff>
    </xdr:from>
    <xdr:to>
      <xdr:col>69</xdr:col>
      <xdr:colOff>142875</xdr:colOff>
      <xdr:row>14</xdr:row>
      <xdr:rowOff>79829</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37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90006</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59871</xdr:rowOff>
    </xdr:from>
    <xdr:to>
      <xdr:col>65</xdr:col>
      <xdr:colOff>53975</xdr:colOff>
      <xdr:row>14</xdr:row>
      <xdr:rowOff>161471</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46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198</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22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48277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125186</xdr:rowOff>
    </xdr:from>
    <xdr:to>
      <xdr:col>78</xdr:col>
      <xdr:colOff>120650</xdr:colOff>
      <xdr:row>17</xdr:row>
      <xdr:rowOff>55336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40113</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54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125186</xdr:rowOff>
    </xdr:from>
    <xdr:to>
      <xdr:col>74</xdr:col>
      <xdr:colOff>31750</xdr:colOff>
      <xdr:row>17</xdr:row>
      <xdr:rowOff>55336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40113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117021</xdr:rowOff>
    </xdr:from>
    <xdr:to>
      <xdr:col>69</xdr:col>
      <xdr:colOff>142875</xdr:colOff>
      <xdr:row>16</xdr:row>
      <xdr:rowOff>47171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8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31948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77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43543</xdr:rowOff>
    </xdr:from>
    <xdr:to>
      <xdr:col>65</xdr:col>
      <xdr:colOff>53975</xdr:colOff>
      <xdr:row>16</xdr:row>
      <xdr:rowOff>145143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8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129920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87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令和６年度は、高齢化の進展等に伴う扶助費の経常一般財源の増加などにより、前年度比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ポイント悪化の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類似団体と比較すると平均より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ポイント低いが、これは他都市に比べて保護率や高齢化率が低い傾向にあること等が要因と考えられる。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今後、本格的な少子高齢社会の到来に加え、福祉制度の認知度向上による福祉サービスの利用数も増加傾向にあり、扶助費の更なる増加が見込まれるが、持続可能な財政運営に努める。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20865</xdr:rowOff>
    </xdr:from>
    <xdr:to>
      <xdr:col>24</xdr:col>
      <xdr:colOff>25400</xdr:colOff>
      <xdr:row>61</xdr:row>
      <xdr:rowOff>20865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0771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107242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20865</xdr:rowOff>
    </xdr:from>
    <xdr:to>
      <xdr:col>24</xdr:col>
      <xdr:colOff>114300</xdr:colOff>
      <xdr:row>53</xdr:row>
      <xdr:rowOff>20865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0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45357</xdr:rowOff>
    </xdr:from>
    <xdr:to>
      <xdr:col>24</xdr:col>
      <xdr:colOff>25400</xdr:colOff>
      <xdr:row>54</xdr:row>
      <xdr:rowOff>94343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3036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102507</xdr:rowOff>
    </xdr:from>
    <xdr:to>
      <xdr:col>19</xdr:col>
      <xdr:colOff>187325</xdr:colOff>
      <xdr:row>54</xdr:row>
      <xdr:rowOff>45357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1893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68035</xdr:rowOff>
    </xdr:from>
    <xdr:to>
      <xdr:col>20</xdr:col>
      <xdr:colOff>38100</xdr:colOff>
      <xdr:row>57</xdr:row>
      <xdr:rowOff>169635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154412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4535</xdr:rowOff>
    </xdr:from>
    <xdr:to>
      <xdr:col>15</xdr:col>
      <xdr:colOff>98425</xdr:colOff>
      <xdr:row>53</xdr:row>
      <xdr:rowOff>102507</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0913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4535</xdr:rowOff>
    </xdr:from>
    <xdr:to>
      <xdr:col>11</xdr:col>
      <xdr:colOff>9525</xdr:colOff>
      <xdr:row>53</xdr:row>
      <xdr:rowOff>37193</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0913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43543</xdr:rowOff>
    </xdr:from>
    <xdr:to>
      <xdr:col>24</xdr:col>
      <xdr:colOff>76200</xdr:colOff>
      <xdr:row>54</xdr:row>
      <xdr:rowOff>145143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60070</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166007</xdr:rowOff>
    </xdr:from>
    <xdr:to>
      <xdr:col>20</xdr:col>
      <xdr:colOff>38100</xdr:colOff>
      <xdr:row>54</xdr:row>
      <xdr:rowOff>96157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106334</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02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51707</xdr:rowOff>
    </xdr:from>
    <xdr:to>
      <xdr:col>15</xdr:col>
      <xdr:colOff>149225</xdr:colOff>
      <xdr:row>53</xdr:row>
      <xdr:rowOff>153307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163484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125185</xdr:rowOff>
    </xdr:from>
    <xdr:to>
      <xdr:col>11</xdr:col>
      <xdr:colOff>60325</xdr:colOff>
      <xdr:row>53</xdr:row>
      <xdr:rowOff>55335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04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65512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880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157843</xdr:rowOff>
    </xdr:from>
    <xdr:to>
      <xdr:col>6</xdr:col>
      <xdr:colOff>171450</xdr:colOff>
      <xdr:row>53</xdr:row>
      <xdr:rowOff>87993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98170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の主な経費は維持補修費や繰出金であるが、令和６年度は前年度に引き続き、高齢化の進展による後期高齢者医療事業会計や介護保険事業会計への繰出の増加に加え、労務単価の上昇等により維持補修費についても増加したことから、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ポイント悪化の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類似団体平均との差は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ポイントに拡大した。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94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50800</xdr:rowOff>
    </xdr:from>
    <xdr:to>
      <xdr:col>82</xdr:col>
      <xdr:colOff>107950</xdr:colOff>
      <xdr:row>57</xdr:row>
      <xdr:rowOff>127000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8234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111777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41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95250</xdr:rowOff>
    </xdr:from>
    <xdr:to>
      <xdr:col>82</xdr:col>
      <xdr:colOff>158750</xdr:colOff>
      <xdr:row>57</xdr:row>
      <xdr:rowOff>25400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50800</xdr:rowOff>
    </xdr:from>
    <xdr:to>
      <xdr:col>78</xdr:col>
      <xdr:colOff>69850</xdr:colOff>
      <xdr:row>57</xdr:row>
      <xdr:rowOff>127000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8234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12700</xdr:rowOff>
    </xdr:from>
    <xdr:to>
      <xdr:col>73</xdr:col>
      <xdr:colOff>180975</xdr:colOff>
      <xdr:row>57</xdr:row>
      <xdr:rowOff>127000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7853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38100</xdr:rowOff>
    </xdr:from>
    <xdr:to>
      <xdr:col>74</xdr:col>
      <xdr:colOff>31750</xdr:colOff>
      <xdr:row>56</xdr:row>
      <xdr:rowOff>139700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12700</xdr:rowOff>
    </xdr:from>
    <xdr:to>
      <xdr:col>69</xdr:col>
      <xdr:colOff>92075</xdr:colOff>
      <xdr:row>57</xdr:row>
      <xdr:rowOff>69850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7853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114300</xdr:rowOff>
    </xdr:from>
    <xdr:to>
      <xdr:col>69</xdr:col>
      <xdr:colOff>142875</xdr:colOff>
      <xdr:row>56</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54627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57150</xdr:rowOff>
    </xdr:from>
    <xdr:to>
      <xdr:col>65</xdr:col>
      <xdr:colOff>53975</xdr:colOff>
      <xdr:row>56</xdr:row>
      <xdr:rowOff>158750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168927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76200</xdr:rowOff>
    </xdr:from>
    <xdr:to>
      <xdr:col>82</xdr:col>
      <xdr:colOff>158750</xdr:colOff>
      <xdr:row>58</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48277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0</xdr:rowOff>
    </xdr:from>
    <xdr:to>
      <xdr:col>78</xdr:col>
      <xdr:colOff>120650</xdr:colOff>
      <xdr:row>57</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86377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85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76200</xdr:rowOff>
    </xdr:from>
    <xdr:to>
      <xdr:col>74</xdr:col>
      <xdr:colOff>31750</xdr:colOff>
      <xdr:row>58</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162577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133350</xdr:rowOff>
    </xdr:from>
    <xdr:to>
      <xdr:col>69</xdr:col>
      <xdr:colOff>142875</xdr:colOff>
      <xdr:row>57</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48277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令和６年度は、分子となる補助費の経常一般財源は横ばいであったものの、分母となる経常一般財源の増加により、前年度比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補助費等に係る経常収支比率は、引き続き類似団体平均よりも低い傾向が続いており、類似団体平均との差は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104140</xdr:rowOff>
    </xdr:from>
    <xdr:to>
      <xdr:col>82</xdr:col>
      <xdr:colOff>107950</xdr:colOff>
      <xdr:row>41</xdr:row>
      <xdr:rowOff>138430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9334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110507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138430</xdr:rowOff>
    </xdr:from>
    <xdr:to>
      <xdr:col>82</xdr:col>
      <xdr:colOff>196850</xdr:colOff>
      <xdr:row>41</xdr:row>
      <xdr:rowOff>138430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19067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104140</xdr:rowOff>
    </xdr:from>
    <xdr:to>
      <xdr:col>82</xdr:col>
      <xdr:colOff>196850</xdr:colOff>
      <xdr:row>34</xdr:row>
      <xdr:rowOff>104140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93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92710</xdr:rowOff>
    </xdr:from>
    <xdr:to>
      <xdr:col>82</xdr:col>
      <xdr:colOff>107950</xdr:colOff>
      <xdr:row>35</xdr:row>
      <xdr:rowOff>161290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60934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161290</xdr:rowOff>
    </xdr:from>
    <xdr:to>
      <xdr:col>78</xdr:col>
      <xdr:colOff>69850</xdr:colOff>
      <xdr:row>36</xdr:row>
      <xdr:rowOff>12700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6162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156210</xdr:rowOff>
    </xdr:from>
    <xdr:to>
      <xdr:col>78</xdr:col>
      <xdr:colOff>120650</xdr:colOff>
      <xdr:row>38</xdr:row>
      <xdr:rowOff>86360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71137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115570</xdr:rowOff>
    </xdr:from>
    <xdr:to>
      <xdr:col>73</xdr:col>
      <xdr:colOff>180975</xdr:colOff>
      <xdr:row>36</xdr:row>
      <xdr:rowOff>12700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61163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133350</xdr:rowOff>
    </xdr:from>
    <xdr:to>
      <xdr:col>74</xdr:col>
      <xdr:colOff>31750</xdr:colOff>
      <xdr:row>38</xdr:row>
      <xdr:rowOff>63500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48277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115570</xdr:rowOff>
    </xdr:from>
    <xdr:to>
      <xdr:col>69</xdr:col>
      <xdr:colOff>92075</xdr:colOff>
      <xdr:row>36</xdr:row>
      <xdr:rowOff>35560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1163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110490</xdr:rowOff>
    </xdr:from>
    <xdr:to>
      <xdr:col>69</xdr:col>
      <xdr:colOff>142875</xdr:colOff>
      <xdr:row>38</xdr:row>
      <xdr:rowOff>40640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116857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41910</xdr:rowOff>
    </xdr:from>
    <xdr:to>
      <xdr:col>82</xdr:col>
      <xdr:colOff>158750</xdr:colOff>
      <xdr:row>35</xdr:row>
      <xdr:rowOff>143510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58437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110490</xdr:rowOff>
    </xdr:from>
    <xdr:to>
      <xdr:col>78</xdr:col>
      <xdr:colOff>120650</xdr:colOff>
      <xdr:row>36</xdr:row>
      <xdr:rowOff>40640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50817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64770</xdr:rowOff>
    </xdr:from>
    <xdr:to>
      <xdr:col>69</xdr:col>
      <xdr:colOff>142875</xdr:colOff>
      <xdr:row>35</xdr:row>
      <xdr:rowOff>166370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5097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96537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公債費に係る経常収支比率について、令和６年度は昨年度より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％となった。類似団体と比べて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ポイント高い水準であるものの、過去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年間においては改善傾向である。今後とも、公共投資の厳選・重点化を行い、臨時財政対策債等を除いた市債残高を適切に管理し、公債費負担の抑制に努めていく。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37193</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5040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167821</xdr:rowOff>
    </xdr:from>
    <xdr:to>
      <xdr:col>24</xdr:col>
      <xdr:colOff>25400</xdr:colOff>
      <xdr:row>78</xdr:row>
      <xdr:rowOff>78014</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987800" y="13369471"/>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76399</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2935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45357</xdr:rowOff>
    </xdr:from>
    <xdr:to>
      <xdr:col>19</xdr:col>
      <xdr:colOff>187325</xdr:colOff>
      <xdr:row>78</xdr:row>
      <xdr:rowOff>78014</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3098800" y="134184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100693</xdr:rowOff>
    </xdr:from>
    <xdr:to>
      <xdr:col>20</xdr:col>
      <xdr:colOff>38100</xdr:colOff>
      <xdr:row>78</xdr:row>
      <xdr:rowOff>30843</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30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41020</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071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45357</xdr:rowOff>
    </xdr:from>
    <xdr:to>
      <xdr:col>15</xdr:col>
      <xdr:colOff>98425</xdr:colOff>
      <xdr:row>79</xdr:row>
      <xdr:rowOff>151493</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2209800" y="13418457"/>
          <a:ext cx="889000" cy="27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133350</xdr:rowOff>
    </xdr:from>
    <xdr:to>
      <xdr:col>15</xdr:col>
      <xdr:colOff>149225</xdr:colOff>
      <xdr:row>78</xdr:row>
      <xdr:rowOff>63500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73677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110671</xdr:rowOff>
    </xdr:from>
    <xdr:to>
      <xdr:col>11</xdr:col>
      <xdr:colOff>9525</xdr:colOff>
      <xdr:row>79</xdr:row>
      <xdr:rowOff>151493</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1320800" y="13483771"/>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117021</xdr:rowOff>
    </xdr:from>
    <xdr:to>
      <xdr:col>11</xdr:col>
      <xdr:colOff>60325</xdr:colOff>
      <xdr:row>78</xdr:row>
      <xdr:rowOff>47171</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57348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59871</xdr:rowOff>
    </xdr:from>
    <xdr:to>
      <xdr:col>6</xdr:col>
      <xdr:colOff>171450</xdr:colOff>
      <xdr:row>78</xdr:row>
      <xdr:rowOff>161471</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43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198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20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89098</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329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27214</xdr:rowOff>
    </xdr:from>
    <xdr:to>
      <xdr:col>20</xdr:col>
      <xdr:colOff>38100</xdr:colOff>
      <xdr:row>78</xdr:row>
      <xdr:rowOff>128814</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340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113591</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3486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166007</xdr:rowOff>
    </xdr:from>
    <xdr:to>
      <xdr:col>15</xdr:col>
      <xdr:colOff>149225</xdr:colOff>
      <xdr:row>78</xdr:row>
      <xdr:rowOff>96157</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336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80934</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345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100693</xdr:rowOff>
    </xdr:from>
    <xdr:to>
      <xdr:col>11</xdr:col>
      <xdr:colOff>60325</xdr:colOff>
      <xdr:row>80</xdr:row>
      <xdr:rowOff>30843</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36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15620</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373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59871</xdr:rowOff>
    </xdr:from>
    <xdr:to>
      <xdr:col>6</xdr:col>
      <xdr:colOff>171450</xdr:colOff>
      <xdr:row>78</xdr:row>
      <xdr:rowOff>161471</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343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146248</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351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令和６年度は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分子となる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人件費と扶助費の経常一般財源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増加が、分母となる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経常</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一般財源の増加を上回ったことから、前年度比で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ポイント悪化の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以外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の経費に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経常収支比率のうち、扶助費や補助費は引き続き類似団体平均と比較して低い水準であるものの、人件費や物件費が高い水準であるため、全体として平均を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69850</xdr:rowOff>
    </xdr:from>
    <xdr:to>
      <xdr:col>85</xdr:col>
      <xdr:colOff>66675</xdr:colOff>
      <xdr:row>82</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12700</xdr:rowOff>
    </xdr:from>
    <xdr:to>
      <xdr:col>85</xdr:col>
      <xdr:colOff>66675</xdr:colOff>
      <xdr:row>79</xdr:row>
      <xdr:rowOff>12700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41927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127000</xdr:rowOff>
    </xdr:from>
    <xdr:to>
      <xdr:col>85</xdr:col>
      <xdr:colOff>66675</xdr:colOff>
      <xdr:row>75</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156227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69850</xdr:rowOff>
    </xdr:from>
    <xdr:to>
      <xdr:col>85</xdr:col>
      <xdr:colOff>66675</xdr:colOff>
      <xdr:row>72</xdr:row>
      <xdr:rowOff>69850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99077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4" name="公債費以外グラフ枠">
          <a:extLst>
            <a:ext uri="{FF2B5EF4-FFF2-40B4-BE49-F238E27FC236}">
              <a16:creationId xmlns:a16="http://schemas.microsoft.com/office/drawing/2014/main" id="{00000000-0008-0000-0400-0000B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84138</xdr:rowOff>
    </xdr:from>
    <xdr:to>
      <xdr:col>82</xdr:col>
      <xdr:colOff>107950</xdr:colOff>
      <xdr:row>81</xdr:row>
      <xdr:rowOff>84138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6510000" y="1259998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56215</xdr:rowOff>
    </xdr:from>
    <xdr:ext cx="762000" cy="259045"/>
    <xdr:sp macro="" textlink="">
      <xdr:nvSpPr>
        <xdr:cNvPr id="436" name="公債費以外最小値テキスト">
          <a:extLst>
            <a:ext uri="{FF2B5EF4-FFF2-40B4-BE49-F238E27FC236}">
              <a16:creationId xmlns:a16="http://schemas.microsoft.com/office/drawing/2014/main" id="{00000000-0008-0000-0400-0000B4010000}"/>
            </a:ext>
          </a:extLst>
        </xdr:cNvPr>
        <xdr:cNvSpPr txBox="1"/>
      </xdr:nvSpPr>
      <xdr:spPr>
        <a:xfrm>
          <a:off x="16598900" y="1394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84138</xdr:rowOff>
    </xdr:from>
    <xdr:to>
      <xdr:col>82</xdr:col>
      <xdr:colOff>196850</xdr:colOff>
      <xdr:row>81</xdr:row>
      <xdr:rowOff>84138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397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170515</xdr:rowOff>
    </xdr:from>
    <xdr:ext cx="762000" cy="259045"/>
    <xdr:sp macro="" textlink="">
      <xdr:nvSpPr>
        <xdr:cNvPr id="438" name="公債費以外最大値テキスト">
          <a:extLst>
            <a:ext uri="{FF2B5EF4-FFF2-40B4-BE49-F238E27FC236}">
              <a16:creationId xmlns:a16="http://schemas.microsoft.com/office/drawing/2014/main" id="{00000000-0008-0000-0400-0000B6010000}"/>
            </a:ext>
          </a:extLst>
        </xdr:cNvPr>
        <xdr:cNvSpPr txBox="1"/>
      </xdr:nvSpPr>
      <xdr:spPr>
        <a:xfrm>
          <a:off x="16598900" y="1234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84138</xdr:rowOff>
    </xdr:from>
    <xdr:to>
      <xdr:col>82</xdr:col>
      <xdr:colOff>196850</xdr:colOff>
      <xdr:row>73</xdr:row>
      <xdr:rowOff>84138</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6421100" y="12599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84138</xdr:rowOff>
    </xdr:from>
    <xdr:to>
      <xdr:col>82</xdr:col>
      <xdr:colOff>107950</xdr:colOff>
      <xdr:row>78</xdr:row>
      <xdr:rowOff>69850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5671800" y="13114338"/>
          <a:ext cx="838200" cy="32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149877</xdr:rowOff>
    </xdr:from>
    <xdr:ext cx="762000" cy="259045"/>
    <xdr:sp macro="" textlink="">
      <xdr:nvSpPr>
        <xdr:cNvPr id="441" name="公債費以外平均値テキスト">
          <a:extLst>
            <a:ext uri="{FF2B5EF4-FFF2-40B4-BE49-F238E27FC236}">
              <a16:creationId xmlns:a16="http://schemas.microsoft.com/office/drawing/2014/main" id="{00000000-0008-0000-0400-0000B9010000}"/>
            </a:ext>
          </a:extLst>
        </xdr:cNvPr>
        <xdr:cNvSpPr txBox="1"/>
      </xdr:nvSpPr>
      <xdr:spPr>
        <a:xfrm>
          <a:off x="16598900" y="1318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64592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84138</xdr:rowOff>
    </xdr:from>
    <xdr:to>
      <xdr:col>78</xdr:col>
      <xdr:colOff>69850</xdr:colOff>
      <xdr:row>78</xdr:row>
      <xdr:rowOff>12700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4782800" y="13114338"/>
          <a:ext cx="889000" cy="27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4763</xdr:rowOff>
    </xdr:from>
    <xdr:to>
      <xdr:col>78</xdr:col>
      <xdr:colOff>120650</xdr:colOff>
      <xdr:row>76</xdr:row>
      <xdr:rowOff>106363</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5621000" y="130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116540</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80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155575</xdr:rowOff>
    </xdr:from>
    <xdr:to>
      <xdr:col>73</xdr:col>
      <xdr:colOff>180975</xdr:colOff>
      <xdr:row>78</xdr:row>
      <xdr:rowOff>12700</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a:off x="13893800" y="12842875"/>
          <a:ext cx="889000" cy="54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155575</xdr:rowOff>
    </xdr:from>
    <xdr:to>
      <xdr:col>69</xdr:col>
      <xdr:colOff>92075</xdr:colOff>
      <xdr:row>77</xdr:row>
      <xdr:rowOff>98425</xdr:rowOff>
    </xdr:to>
    <xdr:cxnSp macro="">
      <xdr:nvCxnSpPr>
        <xdr:cNvPr id="449" name="直線コネクタ 448">
          <a:extLst>
            <a:ext uri="{FF2B5EF4-FFF2-40B4-BE49-F238E27FC236}">
              <a16:creationId xmlns:a16="http://schemas.microsoft.com/office/drawing/2014/main" id="{00000000-0008-0000-0400-0000C1010000}"/>
            </a:ext>
          </a:extLst>
        </xdr:cNvPr>
        <xdr:cNvCxnSpPr/>
      </xdr:nvCxnSpPr>
      <xdr:spPr>
        <a:xfrm flipV="1">
          <a:off x="13004800" y="12842875"/>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4763</xdr:rowOff>
    </xdr:from>
    <xdr:to>
      <xdr:col>69</xdr:col>
      <xdr:colOff>142875</xdr:colOff>
      <xdr:row>73</xdr:row>
      <xdr:rowOff>106363</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3843000" y="1252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116540</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289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47625</xdr:rowOff>
    </xdr:from>
    <xdr:to>
      <xdr:col>65</xdr:col>
      <xdr:colOff>53975</xdr:colOff>
      <xdr:row>76</xdr:row>
      <xdr:rowOff>149225</xdr:rowOff>
    </xdr:to>
    <xdr:sp macro="" textlink="">
      <xdr:nvSpPr>
        <xdr:cNvPr id="452" name="フローチャート: 判断 451">
          <a:extLst>
            <a:ext uri="{FF2B5EF4-FFF2-40B4-BE49-F238E27FC236}">
              <a16:creationId xmlns:a16="http://schemas.microsoft.com/office/drawing/2014/main" id="{00000000-0008-0000-0400-0000C4010000}"/>
            </a:ext>
          </a:extLst>
        </xdr:cNvPr>
        <xdr:cNvSpPr/>
      </xdr:nvSpPr>
      <xdr:spPr>
        <a:xfrm>
          <a:off x="12954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159402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84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19050</xdr:rowOff>
    </xdr:from>
    <xdr:to>
      <xdr:col>82</xdr:col>
      <xdr:colOff>158750</xdr:colOff>
      <xdr:row>78</xdr:row>
      <xdr:rowOff>120650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64592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162577</xdr:rowOff>
    </xdr:from>
    <xdr:ext cx="762000" cy="259045"/>
    <xdr:sp macro="" textlink="">
      <xdr:nvSpPr>
        <xdr:cNvPr id="460" name="公債費以外該当値テキスト">
          <a:extLst>
            <a:ext uri="{FF2B5EF4-FFF2-40B4-BE49-F238E27FC236}">
              <a16:creationId xmlns:a16="http://schemas.microsoft.com/office/drawing/2014/main" id="{00000000-0008-0000-0400-0000CC010000}"/>
            </a:ext>
          </a:extLst>
        </xdr:cNvPr>
        <xdr:cNvSpPr txBox="1"/>
      </xdr:nvSpPr>
      <xdr:spPr>
        <a:xfrm>
          <a:off x="165989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33338</xdr:rowOff>
    </xdr:from>
    <xdr:to>
      <xdr:col>78</xdr:col>
      <xdr:colOff>120650</xdr:colOff>
      <xdr:row>76</xdr:row>
      <xdr:rowOff>134938</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5621000" y="1306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119715</xdr:rowOff>
    </xdr:from>
    <xdr:ext cx="7366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5290800" y="13149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133350</xdr:rowOff>
    </xdr:from>
    <xdr:to>
      <xdr:col>74</xdr:col>
      <xdr:colOff>31750</xdr:colOff>
      <xdr:row>78</xdr:row>
      <xdr:rowOff>63500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4732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48277</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4401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104775</xdr:rowOff>
    </xdr:from>
    <xdr:to>
      <xdr:col>69</xdr:col>
      <xdr:colOff>142875</xdr:colOff>
      <xdr:row>75</xdr:row>
      <xdr:rowOff>34925</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3843000" y="127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19702</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3512800" y="12878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47625</xdr:rowOff>
    </xdr:from>
    <xdr:to>
      <xdr:col>65</xdr:col>
      <xdr:colOff>53975</xdr:colOff>
      <xdr:row>77</xdr:row>
      <xdr:rowOff>149225</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2954000" y="132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134002</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2623800" y="1333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宮城県仙台市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80507</xdr:rowOff>
    </xdr:from>
    <xdr:to>
      <xdr:col>29</xdr:col>
      <xdr:colOff>127000</xdr:colOff>
      <xdr:row>19</xdr:row>
      <xdr:rowOff>80540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532"/>
          <a:ext cx="0" cy="12001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52617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5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80540</xdr:rowOff>
    </xdr:from>
    <xdr:to>
      <xdr:col>30</xdr:col>
      <xdr:colOff>25400</xdr:colOff>
      <xdr:row>19</xdr:row>
      <xdr:rowOff>80540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85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166884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80507</xdr:rowOff>
    </xdr:from>
    <xdr:to>
      <xdr:col>30</xdr:col>
      <xdr:colOff>25400</xdr:colOff>
      <xdr:row>12</xdr:row>
      <xdr:rowOff>80507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5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145005</xdr:rowOff>
    </xdr:from>
    <xdr:to>
      <xdr:col>29</xdr:col>
      <xdr:colOff>127000</xdr:colOff>
      <xdr:row>14</xdr:row>
      <xdr:rowOff>165873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421480"/>
          <a:ext cx="647700" cy="192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108181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55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136104</xdr:rowOff>
    </xdr:from>
    <xdr:to>
      <xdr:col>29</xdr:col>
      <xdr:colOff>177800</xdr:colOff>
      <xdr:row>15</xdr:row>
      <xdr:rowOff>66254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5840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165873</xdr:rowOff>
    </xdr:from>
    <xdr:to>
      <xdr:col>26</xdr:col>
      <xdr:colOff>50800</xdr:colOff>
      <xdr:row>15</xdr:row>
      <xdr:rowOff>8563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613798"/>
          <a:ext cx="698500" cy="141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138423</xdr:rowOff>
    </xdr:from>
    <xdr:to>
      <xdr:col>26</xdr:col>
      <xdr:colOff>101600</xdr:colOff>
      <xdr:row>16</xdr:row>
      <xdr:rowOff>68573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57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53350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44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8563</xdr:rowOff>
    </xdr:from>
    <xdr:to>
      <xdr:col>22</xdr:col>
      <xdr:colOff>114300</xdr:colOff>
      <xdr:row>15</xdr:row>
      <xdr:rowOff>36779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627938"/>
          <a:ext cx="698500" cy="28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7435</xdr:rowOff>
    </xdr:from>
    <xdr:to>
      <xdr:col>22</xdr:col>
      <xdr:colOff>165100</xdr:colOff>
      <xdr:row>16</xdr:row>
      <xdr:rowOff>109035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798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93812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8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36779</xdr:rowOff>
    </xdr:from>
    <xdr:to>
      <xdr:col>18</xdr:col>
      <xdr:colOff>177800</xdr:colOff>
      <xdr:row>15</xdr:row>
      <xdr:rowOff>42527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656154"/>
          <a:ext cx="698500" cy="57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36043</xdr:rowOff>
    </xdr:from>
    <xdr:to>
      <xdr:col>19</xdr:col>
      <xdr:colOff>38100</xdr:colOff>
      <xdr:row>16</xdr:row>
      <xdr:rowOff>137643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26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122420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1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42215</xdr:rowOff>
    </xdr:from>
    <xdr:to>
      <xdr:col>15</xdr:col>
      <xdr:colOff>101600</xdr:colOff>
      <xdr:row>16</xdr:row>
      <xdr:rowOff>143815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33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128592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1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94205</xdr:rowOff>
    </xdr:from>
    <xdr:to>
      <xdr:col>29</xdr:col>
      <xdr:colOff>177800</xdr:colOff>
      <xdr:row>14</xdr:row>
      <xdr:rowOff>24355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370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110732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21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115073</xdr:rowOff>
    </xdr:from>
    <xdr:to>
      <xdr:col>26</xdr:col>
      <xdr:colOff>101600</xdr:colOff>
      <xdr:row>15</xdr:row>
      <xdr:rowOff>45223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562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55400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3318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129213</xdr:rowOff>
    </xdr:from>
    <xdr:to>
      <xdr:col>22</xdr:col>
      <xdr:colOff>165100</xdr:colOff>
      <xdr:row>15</xdr:row>
      <xdr:rowOff>59363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5771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69540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34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157429</xdr:rowOff>
    </xdr:from>
    <xdr:to>
      <xdr:col>19</xdr:col>
      <xdr:colOff>38100</xdr:colOff>
      <xdr:row>15</xdr:row>
      <xdr:rowOff>87579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605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97756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374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163177</xdr:rowOff>
    </xdr:from>
    <xdr:to>
      <xdr:col>15</xdr:col>
      <xdr:colOff>101600</xdr:colOff>
      <xdr:row>15</xdr:row>
      <xdr:rowOff>93327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611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103504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37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215044</xdr:rowOff>
    </xdr:from>
    <xdr:to>
      <xdr:col>29</xdr:col>
      <xdr:colOff>127000</xdr:colOff>
      <xdr:row>37</xdr:row>
      <xdr:rowOff>245448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39594"/>
          <a:ext cx="0" cy="12305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217525</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4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245448</xdr:rowOff>
    </xdr:from>
    <xdr:to>
      <xdr:col>30</xdr:col>
      <xdr:colOff>25400</xdr:colOff>
      <xdr:row>37</xdr:row>
      <xdr:rowOff>245448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70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129971</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8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215044</xdr:rowOff>
    </xdr:from>
    <xdr:to>
      <xdr:col>30</xdr:col>
      <xdr:colOff>25400</xdr:colOff>
      <xdr:row>33</xdr:row>
      <xdr:rowOff>215044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395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277321</xdr:rowOff>
    </xdr:from>
    <xdr:to>
      <xdr:col>29</xdr:col>
      <xdr:colOff>127000</xdr:colOff>
      <xdr:row>35</xdr:row>
      <xdr:rowOff>285452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887671"/>
          <a:ext cx="647700" cy="81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269729</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5371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81752</xdr:rowOff>
    </xdr:from>
    <xdr:to>
      <xdr:col>29</xdr:col>
      <xdr:colOff>177800</xdr:colOff>
      <xdr:row>35</xdr:row>
      <xdr:rowOff>183352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692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277321</xdr:rowOff>
    </xdr:from>
    <xdr:to>
      <xdr:col>26</xdr:col>
      <xdr:colOff>50800</xdr:colOff>
      <xdr:row>35</xdr:row>
      <xdr:rowOff>281174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887671"/>
          <a:ext cx="698500" cy="3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62909</xdr:rowOff>
    </xdr:from>
    <xdr:to>
      <xdr:col>26</xdr:col>
      <xdr:colOff>101600</xdr:colOff>
      <xdr:row>35</xdr:row>
      <xdr:rowOff>164509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6732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174686</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442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2577</xdr:rowOff>
    </xdr:from>
    <xdr:to>
      <xdr:col>22</xdr:col>
      <xdr:colOff>114300</xdr:colOff>
      <xdr:row>35</xdr:row>
      <xdr:rowOff>281174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612927"/>
          <a:ext cx="698500" cy="2785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93345</xdr:rowOff>
    </xdr:from>
    <xdr:to>
      <xdr:col>22</xdr:col>
      <xdr:colOff>165100</xdr:colOff>
      <xdr:row>35</xdr:row>
      <xdr:rowOff>194945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03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205122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472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2577</xdr:rowOff>
    </xdr:from>
    <xdr:to>
      <xdr:col>18</xdr:col>
      <xdr:colOff>177800</xdr:colOff>
      <xdr:row>35</xdr:row>
      <xdr:rowOff>209655</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612927"/>
          <a:ext cx="698500" cy="207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52883</xdr:rowOff>
    </xdr:from>
    <xdr:to>
      <xdr:col>19</xdr:col>
      <xdr:colOff>38100</xdr:colOff>
      <xdr:row>35</xdr:row>
      <xdr:rowOff>154483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663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139260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7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46155</xdr:rowOff>
    </xdr:from>
    <xdr:to>
      <xdr:col>15</xdr:col>
      <xdr:colOff>101600</xdr:colOff>
      <xdr:row>35</xdr:row>
      <xdr:rowOff>147755</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656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157932</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42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234652</xdr:rowOff>
    </xdr:from>
    <xdr:to>
      <xdr:col>29</xdr:col>
      <xdr:colOff>177800</xdr:colOff>
      <xdr:row>35</xdr:row>
      <xdr:rowOff>336252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845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206729</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817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226521</xdr:rowOff>
    </xdr:from>
    <xdr:to>
      <xdr:col>26</xdr:col>
      <xdr:colOff>101600</xdr:colOff>
      <xdr:row>35</xdr:row>
      <xdr:rowOff>328121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836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312898</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923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230374</xdr:rowOff>
    </xdr:from>
    <xdr:to>
      <xdr:col>22</xdr:col>
      <xdr:colOff>165100</xdr:colOff>
      <xdr:row>35</xdr:row>
      <xdr:rowOff>331974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840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316751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927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294677</xdr:rowOff>
    </xdr:from>
    <xdr:to>
      <xdr:col>19</xdr:col>
      <xdr:colOff>38100</xdr:colOff>
      <xdr:row>35</xdr:row>
      <xdr:rowOff>53377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562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63553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331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158855</xdr:rowOff>
    </xdr:from>
    <xdr:to>
      <xdr:col>15</xdr:col>
      <xdr:colOff>101600</xdr:colOff>
      <xdr:row>35</xdr:row>
      <xdr:rowOff>260455</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769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245232</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85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宮城県仙台市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1,064,142
1,046,798
786.35
624,902,682
616,736,747
2,850,473
299,118,178
757,422,978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44.6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127470</xdr:rowOff>
    </xdr:from>
    <xdr:to>
      <xdr:col>24</xdr:col>
      <xdr:colOff>62865</xdr:colOff>
      <xdr:row>39</xdr:row>
      <xdr:rowOff>63347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0970"/>
          <a:ext cx="1270" cy="147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67174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63347</xdr:rowOff>
    </xdr:from>
    <xdr:to>
      <xdr:col>24</xdr:col>
      <xdr:colOff>152400</xdr:colOff>
      <xdr:row>39</xdr:row>
      <xdr:rowOff>63347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74147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127470</xdr:rowOff>
    </xdr:from>
    <xdr:to>
      <xdr:col>24</xdr:col>
      <xdr:colOff>152400</xdr:colOff>
      <xdr:row>30</xdr:row>
      <xdr:rowOff>127470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44831</xdr:rowOff>
    </xdr:from>
    <xdr:to>
      <xdr:col>24</xdr:col>
      <xdr:colOff>63500</xdr:colOff>
      <xdr:row>35</xdr:row>
      <xdr:rowOff>126593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02681"/>
          <a:ext cx="838200" cy="42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151490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09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1613</xdr:rowOff>
    </xdr:from>
    <xdr:to>
      <xdr:col>24</xdr:col>
      <xdr:colOff>114300</xdr:colOff>
      <xdr:row>34</xdr:row>
      <xdr:rowOff>103213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134442</xdr:rowOff>
    </xdr:from>
    <xdr:to>
      <xdr:col>19</xdr:col>
      <xdr:colOff>177800</xdr:colOff>
      <xdr:row>35</xdr:row>
      <xdr:rowOff>126593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963742"/>
          <a:ext cx="889000" cy="16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170586</xdr:rowOff>
    </xdr:from>
    <xdr:to>
      <xdr:col>20</xdr:col>
      <xdr:colOff>38100</xdr:colOff>
      <xdr:row>36</xdr:row>
      <xdr:rowOff>100736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91863</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64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134442</xdr:rowOff>
    </xdr:from>
    <xdr:to>
      <xdr:col>15</xdr:col>
      <xdr:colOff>50800</xdr:colOff>
      <xdr:row>34</xdr:row>
      <xdr:rowOff>169456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63742"/>
          <a:ext cx="889000" cy="3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61620</xdr:rowOff>
    </xdr:from>
    <xdr:to>
      <xdr:col>15</xdr:col>
      <xdr:colOff>101600</xdr:colOff>
      <xdr:row>35</xdr:row>
      <xdr:rowOff>163220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154347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55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169456</xdr:rowOff>
    </xdr:from>
    <xdr:to>
      <xdr:col>10</xdr:col>
      <xdr:colOff>114300</xdr:colOff>
      <xdr:row>35</xdr:row>
      <xdr:rowOff>21628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98756"/>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91643</xdr:rowOff>
    </xdr:from>
    <xdr:to>
      <xdr:col>10</xdr:col>
      <xdr:colOff>165100</xdr:colOff>
      <xdr:row>36</xdr:row>
      <xdr:rowOff>21793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12920</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8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102692</xdr:rowOff>
    </xdr:from>
    <xdr:to>
      <xdr:col>6</xdr:col>
      <xdr:colOff>38100</xdr:colOff>
      <xdr:row>36</xdr:row>
      <xdr:rowOff>32842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0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23969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9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165481</xdr:rowOff>
    </xdr:from>
    <xdr:to>
      <xdr:col>24</xdr:col>
      <xdr:colOff>114300</xdr:colOff>
      <xdr:row>33</xdr:row>
      <xdr:rowOff>95631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5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16908</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03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75793</xdr:rowOff>
    </xdr:from>
    <xdr:to>
      <xdr:col>20</xdr:col>
      <xdr:colOff>38100</xdr:colOff>
      <xdr:row>36</xdr:row>
      <xdr:rowOff>5943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7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22470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851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83642</xdr:rowOff>
    </xdr:from>
    <xdr:to>
      <xdr:col>15</xdr:col>
      <xdr:colOff>101600</xdr:colOff>
      <xdr:row>35</xdr:row>
      <xdr:rowOff>13792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1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30319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688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118656</xdr:rowOff>
    </xdr:from>
    <xdr:to>
      <xdr:col>10</xdr:col>
      <xdr:colOff>165100</xdr:colOff>
      <xdr:row>35</xdr:row>
      <xdr:rowOff>48806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4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65333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72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142278</xdr:rowOff>
    </xdr:from>
    <xdr:to>
      <xdr:col>6</xdr:col>
      <xdr:colOff>38100</xdr:colOff>
      <xdr:row>35</xdr:row>
      <xdr:rowOff>72428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7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88955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7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121259</xdr:rowOff>
    </xdr:from>
    <xdr:to>
      <xdr:col>24</xdr:col>
      <xdr:colOff>62865</xdr:colOff>
      <xdr:row>58</xdr:row>
      <xdr:rowOff>165684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9208109"/>
          <a:ext cx="1270" cy="901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169511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165684</xdr:rowOff>
    </xdr:from>
    <xdr:to>
      <xdr:col>24</xdr:col>
      <xdr:colOff>152400</xdr:colOff>
      <xdr:row>58</xdr:row>
      <xdr:rowOff>165684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67936</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98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121259</xdr:rowOff>
    </xdr:from>
    <xdr:to>
      <xdr:col>24</xdr:col>
      <xdr:colOff>152400</xdr:colOff>
      <xdr:row>53</xdr:row>
      <xdr:rowOff>121259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208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87237</xdr:rowOff>
    </xdr:from>
    <xdr:to>
      <xdr:col>24</xdr:col>
      <xdr:colOff>63500</xdr:colOff>
      <xdr:row>53</xdr:row>
      <xdr:rowOff>121259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174087"/>
          <a:ext cx="838200" cy="3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87444</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17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109017</xdr:rowOff>
    </xdr:from>
    <xdr:to>
      <xdr:col>24</xdr:col>
      <xdr:colOff>114300</xdr:colOff>
      <xdr:row>56</xdr:row>
      <xdr:rowOff>39167</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538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136766</xdr:rowOff>
    </xdr:from>
    <xdr:to>
      <xdr:col>19</xdr:col>
      <xdr:colOff>177800</xdr:colOff>
      <xdr:row>53</xdr:row>
      <xdr:rowOff>87237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8709266"/>
          <a:ext cx="889000" cy="46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47104</xdr:rowOff>
    </xdr:from>
    <xdr:to>
      <xdr:col>20</xdr:col>
      <xdr:colOff>38100</xdr:colOff>
      <xdr:row>56</xdr:row>
      <xdr:rowOff>148704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4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139831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4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136766</xdr:rowOff>
    </xdr:from>
    <xdr:to>
      <xdr:col>15</xdr:col>
      <xdr:colOff>50800</xdr:colOff>
      <xdr:row>51</xdr:row>
      <xdr:rowOff>84684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8709266"/>
          <a:ext cx="889000" cy="119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88595</xdr:rowOff>
    </xdr:from>
    <xdr:to>
      <xdr:col>15</xdr:col>
      <xdr:colOff>101600</xdr:colOff>
      <xdr:row>55</xdr:row>
      <xdr:rowOff>18745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34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3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84684</xdr:rowOff>
    </xdr:from>
    <xdr:to>
      <xdr:col>10</xdr:col>
      <xdr:colOff>114300</xdr:colOff>
      <xdr:row>55</xdr:row>
      <xdr:rowOff>57671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8828634"/>
          <a:ext cx="889000" cy="65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54801</xdr:rowOff>
    </xdr:from>
    <xdr:to>
      <xdr:col>10</xdr:col>
      <xdr:colOff>165100</xdr:colOff>
      <xdr:row>55</xdr:row>
      <xdr:rowOff>156401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48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147528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7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16434</xdr:rowOff>
    </xdr:from>
    <xdr:to>
      <xdr:col>6</xdr:col>
      <xdr:colOff>38100</xdr:colOff>
      <xdr:row>58</xdr:row>
      <xdr:rowOff>118034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60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109161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5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70459</xdr:rowOff>
    </xdr:from>
    <xdr:to>
      <xdr:col>24</xdr:col>
      <xdr:colOff>114300</xdr:colOff>
      <xdr:row>54</xdr:row>
      <xdr:rowOff>609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15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23486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11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36437</xdr:rowOff>
    </xdr:from>
    <xdr:to>
      <xdr:col>20</xdr:col>
      <xdr:colOff>38100</xdr:colOff>
      <xdr:row>53</xdr:row>
      <xdr:rowOff>138037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12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154564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889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85966</xdr:rowOff>
    </xdr:from>
    <xdr:to>
      <xdr:col>15</xdr:col>
      <xdr:colOff>101600</xdr:colOff>
      <xdr:row>51</xdr:row>
      <xdr:rowOff>16116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865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49</xdr:row>
      <xdr:rowOff>32643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843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33884</xdr:rowOff>
    </xdr:from>
    <xdr:to>
      <xdr:col>10</xdr:col>
      <xdr:colOff>165100</xdr:colOff>
      <xdr:row>51</xdr:row>
      <xdr:rowOff>135484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877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49</xdr:row>
      <xdr:rowOff>152011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855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6871</xdr:rowOff>
    </xdr:from>
    <xdr:to>
      <xdr:col>6</xdr:col>
      <xdr:colOff>38100</xdr:colOff>
      <xdr:row>55</xdr:row>
      <xdr:rowOff>108471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43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124998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21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37592</xdr:rowOff>
    </xdr:from>
    <xdr:to>
      <xdr:col>24</xdr:col>
      <xdr:colOff>62865</xdr:colOff>
      <xdr:row>80</xdr:row>
      <xdr:rowOff>8854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210542"/>
          <a:ext cx="1270" cy="151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12681</xdr:rowOff>
    </xdr:from>
    <xdr:ext cx="469744"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72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8854</xdr:rowOff>
    </xdr:from>
    <xdr:to>
      <xdr:col>24</xdr:col>
      <xdr:colOff>152400</xdr:colOff>
      <xdr:row>80</xdr:row>
      <xdr:rowOff>8854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72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155719</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98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37592</xdr:rowOff>
    </xdr:from>
    <xdr:to>
      <xdr:col>24</xdr:col>
      <xdr:colOff>152400</xdr:colOff>
      <xdr:row>71</xdr:row>
      <xdr:rowOff>37592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21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58493</xdr:rowOff>
    </xdr:from>
    <xdr:to>
      <xdr:col>24</xdr:col>
      <xdr:colOff>63500</xdr:colOff>
      <xdr:row>74</xdr:row>
      <xdr:rowOff>169309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2745793"/>
          <a:ext cx="838200" cy="110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18015</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048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39588</xdr:rowOff>
    </xdr:from>
    <xdr:to>
      <xdr:col>24</xdr:col>
      <xdr:colOff>114300</xdr:colOff>
      <xdr:row>76</xdr:row>
      <xdr:rowOff>141188</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06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157117</xdr:rowOff>
    </xdr:from>
    <xdr:to>
      <xdr:col>19</xdr:col>
      <xdr:colOff>177800</xdr:colOff>
      <xdr:row>74</xdr:row>
      <xdr:rowOff>169309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2844417"/>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36105</xdr:rowOff>
    </xdr:from>
    <xdr:to>
      <xdr:col>20</xdr:col>
      <xdr:colOff>38100</xdr:colOff>
      <xdr:row>76</xdr:row>
      <xdr:rowOff>137705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06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128832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5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71882</xdr:rowOff>
    </xdr:from>
    <xdr:to>
      <xdr:col>15</xdr:col>
      <xdr:colOff>50800</xdr:colOff>
      <xdr:row>74</xdr:row>
      <xdr:rowOff>157117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2759182"/>
          <a:ext cx="889000" cy="8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57658</xdr:rowOff>
    </xdr:from>
    <xdr:to>
      <xdr:col>15</xdr:col>
      <xdr:colOff>101600</xdr:colOff>
      <xdr:row>76</xdr:row>
      <xdr:rowOff>159258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150385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8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71882</xdr:rowOff>
    </xdr:from>
    <xdr:to>
      <xdr:col>10</xdr:col>
      <xdr:colOff>114300</xdr:colOff>
      <xdr:row>74</xdr:row>
      <xdr:rowOff>102688</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2759182"/>
          <a:ext cx="889000" cy="30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73986</xdr:rowOff>
    </xdr:from>
    <xdr:to>
      <xdr:col>10</xdr:col>
      <xdr:colOff>165100</xdr:colOff>
      <xdr:row>77</xdr:row>
      <xdr:rowOff>4136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166713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9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84110</xdr:rowOff>
    </xdr:from>
    <xdr:to>
      <xdr:col>6</xdr:col>
      <xdr:colOff>38100</xdr:colOff>
      <xdr:row>77</xdr:row>
      <xdr:rowOff>14260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5387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20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7693</xdr:rowOff>
    </xdr:from>
    <xdr:to>
      <xdr:col>24</xdr:col>
      <xdr:colOff>114300</xdr:colOff>
      <xdr:row>74</xdr:row>
      <xdr:rowOff>109293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269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30570</xdr:rowOff>
    </xdr:from>
    <xdr:ext cx="534377"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254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118509</xdr:rowOff>
    </xdr:from>
    <xdr:to>
      <xdr:col>20</xdr:col>
      <xdr:colOff>38100</xdr:colOff>
      <xdr:row>75</xdr:row>
      <xdr:rowOff>48659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280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65186</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30111" y="1258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106317</xdr:rowOff>
    </xdr:from>
    <xdr:to>
      <xdr:col>15</xdr:col>
      <xdr:colOff>101600</xdr:colOff>
      <xdr:row>75</xdr:row>
      <xdr:rowOff>36467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279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52994</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41111" y="1256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21082</xdr:rowOff>
    </xdr:from>
    <xdr:to>
      <xdr:col>10</xdr:col>
      <xdr:colOff>165100</xdr:colOff>
      <xdr:row>74</xdr:row>
      <xdr:rowOff>122682</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270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139209</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52111" y="1248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51888</xdr:rowOff>
    </xdr:from>
    <xdr:to>
      <xdr:col>6</xdr:col>
      <xdr:colOff>38100</xdr:colOff>
      <xdr:row>74</xdr:row>
      <xdr:rowOff>153488</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273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170015</xdr:rowOff>
    </xdr:from>
    <xdr:ext cx="534377"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63111" y="1251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140233</xdr:rowOff>
    </xdr:from>
    <xdr:to>
      <xdr:col>24</xdr:col>
      <xdr:colOff>62865</xdr:colOff>
      <xdr:row>97</xdr:row>
      <xdr:rowOff>143342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742183"/>
          <a:ext cx="1270" cy="1031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147169</xdr:rowOff>
    </xdr:from>
    <xdr:ext cx="599010"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77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143342</xdr:rowOff>
    </xdr:from>
    <xdr:to>
      <xdr:col>24</xdr:col>
      <xdr:colOff>152400</xdr:colOff>
      <xdr:row>97</xdr:row>
      <xdr:rowOff>143342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773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86910</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517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140233</xdr:rowOff>
    </xdr:from>
    <xdr:to>
      <xdr:col>24</xdr:col>
      <xdr:colOff>152400</xdr:colOff>
      <xdr:row>91</xdr:row>
      <xdr:rowOff>140233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742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23175</xdr:rowOff>
    </xdr:from>
    <xdr:to>
      <xdr:col>24</xdr:col>
      <xdr:colOff>63500</xdr:colOff>
      <xdr:row>97</xdr:row>
      <xdr:rowOff>94955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653825"/>
          <a:ext cx="838200" cy="7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78303</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1946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55426</xdr:rowOff>
    </xdr:from>
    <xdr:to>
      <xdr:col>24</xdr:col>
      <xdr:colOff>114300</xdr:colOff>
      <xdr:row>95</xdr:row>
      <xdr:rowOff>157026</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34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94955</xdr:rowOff>
    </xdr:from>
    <xdr:to>
      <xdr:col>19</xdr:col>
      <xdr:colOff>177800</xdr:colOff>
      <xdr:row>97</xdr:row>
      <xdr:rowOff>168397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725605"/>
          <a:ext cx="889000" cy="7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125400</xdr:rowOff>
    </xdr:from>
    <xdr:to>
      <xdr:col>20</xdr:col>
      <xdr:colOff>38100</xdr:colOff>
      <xdr:row>96</xdr:row>
      <xdr:rowOff>55550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72077</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188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78465</xdr:rowOff>
    </xdr:from>
    <xdr:to>
      <xdr:col>15</xdr:col>
      <xdr:colOff>50800</xdr:colOff>
      <xdr:row>97</xdr:row>
      <xdr:rowOff>168397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709115"/>
          <a:ext cx="889000" cy="8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22774</xdr:rowOff>
    </xdr:from>
    <xdr:to>
      <xdr:col>15</xdr:col>
      <xdr:colOff>101600</xdr:colOff>
      <xdr:row>96</xdr:row>
      <xdr:rowOff>124374</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48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140901</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257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78465</xdr:rowOff>
    </xdr:from>
    <xdr:to>
      <xdr:col>10</xdr:col>
      <xdr:colOff>114300</xdr:colOff>
      <xdr:row>98</xdr:row>
      <xdr:rowOff>110568</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709115"/>
          <a:ext cx="889000" cy="20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140205</xdr:rowOff>
    </xdr:from>
    <xdr:to>
      <xdr:col>10</xdr:col>
      <xdr:colOff>165100</xdr:colOff>
      <xdr:row>96</xdr:row>
      <xdr:rowOff>70355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42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86882</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203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1743</xdr:rowOff>
    </xdr:from>
    <xdr:to>
      <xdr:col>6</xdr:col>
      <xdr:colOff>38100</xdr:colOff>
      <xdr:row>97</xdr:row>
      <xdr:rowOff>103343</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3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119870</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30795" y="16407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143825</xdr:rowOff>
    </xdr:from>
    <xdr:to>
      <xdr:col>24</xdr:col>
      <xdr:colOff>114300</xdr:colOff>
      <xdr:row>97</xdr:row>
      <xdr:rowOff>73975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60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58752</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517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44155</xdr:rowOff>
    </xdr:from>
    <xdr:to>
      <xdr:col>20</xdr:col>
      <xdr:colOff>38100</xdr:colOff>
      <xdr:row>97</xdr:row>
      <xdr:rowOff>145755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67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136882</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6767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117597</xdr:rowOff>
    </xdr:from>
    <xdr:to>
      <xdr:col>15</xdr:col>
      <xdr:colOff>101600</xdr:colOff>
      <xdr:row>98</xdr:row>
      <xdr:rowOff>47747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74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38874</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6840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27665</xdr:rowOff>
    </xdr:from>
    <xdr:to>
      <xdr:col>10</xdr:col>
      <xdr:colOff>165100</xdr:colOff>
      <xdr:row>97</xdr:row>
      <xdr:rowOff>129265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65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120392</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6751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59768</xdr:rowOff>
    </xdr:from>
    <xdr:to>
      <xdr:col>6</xdr:col>
      <xdr:colOff>38100</xdr:colOff>
      <xdr:row>98</xdr:row>
      <xdr:rowOff>161368</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86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152495</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6954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70064</xdr:rowOff>
    </xdr:from>
    <xdr:to>
      <xdr:col>54</xdr:col>
      <xdr:colOff>189865</xdr:colOff>
      <xdr:row>38</xdr:row>
      <xdr:rowOff>44755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6070814"/>
          <a:ext cx="1270" cy="48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48582</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6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44755</xdr:rowOff>
    </xdr:from>
    <xdr:to>
      <xdr:col>55</xdr:col>
      <xdr:colOff>88900</xdr:colOff>
      <xdr:row>38</xdr:row>
      <xdr:rowOff>44755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16741</xdr:rowOff>
    </xdr:from>
    <xdr:ext cx="534377"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84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70064</xdr:rowOff>
    </xdr:from>
    <xdr:to>
      <xdr:col>55</xdr:col>
      <xdr:colOff>88900</xdr:colOff>
      <xdr:row>35</xdr:row>
      <xdr:rowOff>70064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070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57415</xdr:rowOff>
    </xdr:from>
    <xdr:to>
      <xdr:col>55</xdr:col>
      <xdr:colOff>0</xdr:colOff>
      <xdr:row>37</xdr:row>
      <xdr:rowOff>64393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401065"/>
          <a:ext cx="838200" cy="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153034</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53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130157</xdr:rowOff>
    </xdr:from>
    <xdr:to>
      <xdr:col>55</xdr:col>
      <xdr:colOff>50800</xdr:colOff>
      <xdr:row>37</xdr:row>
      <xdr:rowOff>60307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0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22232</xdr:rowOff>
    </xdr:from>
    <xdr:to>
      <xdr:col>50</xdr:col>
      <xdr:colOff>114300</xdr:colOff>
      <xdr:row>37</xdr:row>
      <xdr:rowOff>57415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365882"/>
          <a:ext cx="889000" cy="3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113502</xdr:rowOff>
    </xdr:from>
    <xdr:to>
      <xdr:col>50</xdr:col>
      <xdr:colOff>165100</xdr:colOff>
      <xdr:row>37</xdr:row>
      <xdr:rowOff>43652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8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60179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6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168242</xdr:rowOff>
    </xdr:from>
    <xdr:to>
      <xdr:col>45</xdr:col>
      <xdr:colOff>177800</xdr:colOff>
      <xdr:row>37</xdr:row>
      <xdr:rowOff>22232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5997542"/>
          <a:ext cx="889000" cy="368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79288</xdr:rowOff>
    </xdr:from>
    <xdr:to>
      <xdr:col>46</xdr:col>
      <xdr:colOff>38100</xdr:colOff>
      <xdr:row>37</xdr:row>
      <xdr:rowOff>9438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5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25965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74255</xdr:rowOff>
    </xdr:from>
    <xdr:to>
      <xdr:col>41</xdr:col>
      <xdr:colOff>50800</xdr:colOff>
      <xdr:row>34</xdr:row>
      <xdr:rowOff>168242</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217755"/>
          <a:ext cx="889000" cy="77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63231</xdr:rowOff>
    </xdr:from>
    <xdr:to>
      <xdr:col>41</xdr:col>
      <xdr:colOff>101600</xdr:colOff>
      <xdr:row>36</xdr:row>
      <xdr:rowOff>164831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3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155958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32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44453</xdr:rowOff>
    </xdr:from>
    <xdr:to>
      <xdr:col>36</xdr:col>
      <xdr:colOff>165100</xdr:colOff>
      <xdr:row>30</xdr:row>
      <xdr:rowOff>146053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18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137180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280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13593</xdr:rowOff>
    </xdr:from>
    <xdr:to>
      <xdr:col>55</xdr:col>
      <xdr:colOff>50800</xdr:colOff>
      <xdr:row>37</xdr:row>
      <xdr:rowOff>115193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5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163470</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35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6615</xdr:rowOff>
    </xdr:from>
    <xdr:to>
      <xdr:col>50</xdr:col>
      <xdr:colOff>165100</xdr:colOff>
      <xdr:row>37</xdr:row>
      <xdr:rowOff>108215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5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99342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44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142882</xdr:rowOff>
    </xdr:from>
    <xdr:to>
      <xdr:col>46</xdr:col>
      <xdr:colOff>38100</xdr:colOff>
      <xdr:row>37</xdr:row>
      <xdr:rowOff>73032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31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64159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40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117442</xdr:rowOff>
    </xdr:from>
    <xdr:to>
      <xdr:col>41</xdr:col>
      <xdr:colOff>101600</xdr:colOff>
      <xdr:row>35</xdr:row>
      <xdr:rowOff>47592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594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64119</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572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23455</xdr:rowOff>
    </xdr:from>
    <xdr:to>
      <xdr:col>36</xdr:col>
      <xdr:colOff>165100</xdr:colOff>
      <xdr:row>30</xdr:row>
      <xdr:rowOff>125055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16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141582</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494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40336</xdr:rowOff>
    </xdr:from>
    <xdr:to>
      <xdr:col>54</xdr:col>
      <xdr:colOff>189865</xdr:colOff>
      <xdr:row>57</xdr:row>
      <xdr:rowOff>117754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84286"/>
          <a:ext cx="1270" cy="1106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121581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989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117754</xdr:rowOff>
    </xdr:from>
    <xdr:to>
      <xdr:col>55</xdr:col>
      <xdr:colOff>88900</xdr:colOff>
      <xdr:row>57</xdr:row>
      <xdr:rowOff>117754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98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158463</xdr:rowOff>
    </xdr:from>
    <xdr:ext cx="534377"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5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40336</xdr:rowOff>
    </xdr:from>
    <xdr:to>
      <xdr:col>55</xdr:col>
      <xdr:colOff>88900</xdr:colOff>
      <xdr:row>51</xdr:row>
      <xdr:rowOff>40336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84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85922</xdr:rowOff>
    </xdr:from>
    <xdr:to>
      <xdr:col>55</xdr:col>
      <xdr:colOff>0</xdr:colOff>
      <xdr:row>54</xdr:row>
      <xdr:rowOff>143053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172772"/>
          <a:ext cx="838200" cy="22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77214</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164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98787</xdr:rowOff>
    </xdr:from>
    <xdr:to>
      <xdr:col>55</xdr:col>
      <xdr:colOff>50800</xdr:colOff>
      <xdr:row>54</xdr:row>
      <xdr:rowOff>28937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18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143053</xdr:rowOff>
    </xdr:from>
    <xdr:to>
      <xdr:col>50</xdr:col>
      <xdr:colOff>114300</xdr:colOff>
      <xdr:row>55</xdr:row>
      <xdr:rowOff>73730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401353"/>
          <a:ext cx="889000" cy="10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22416</xdr:rowOff>
    </xdr:from>
    <xdr:to>
      <xdr:col>50</xdr:col>
      <xdr:colOff>165100</xdr:colOff>
      <xdr:row>54</xdr:row>
      <xdr:rowOff>124016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28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140543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05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73730</xdr:rowOff>
    </xdr:from>
    <xdr:to>
      <xdr:col>45</xdr:col>
      <xdr:colOff>177800</xdr:colOff>
      <xdr:row>55</xdr:row>
      <xdr:rowOff>128784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503480"/>
          <a:ext cx="889000" cy="5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102464</xdr:rowOff>
    </xdr:from>
    <xdr:to>
      <xdr:col>46</xdr:col>
      <xdr:colOff>38100</xdr:colOff>
      <xdr:row>55</xdr:row>
      <xdr:rowOff>32614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36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49141</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13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128784</xdr:rowOff>
    </xdr:from>
    <xdr:to>
      <xdr:col>41</xdr:col>
      <xdr:colOff>50800</xdr:colOff>
      <xdr:row>55</xdr:row>
      <xdr:rowOff>149511</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558534"/>
          <a:ext cx="889000" cy="2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41618</xdr:rowOff>
    </xdr:from>
    <xdr:to>
      <xdr:col>41</xdr:col>
      <xdr:colOff>101600</xdr:colOff>
      <xdr:row>54</xdr:row>
      <xdr:rowOff>143218</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2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159745</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07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112408</xdr:rowOff>
    </xdr:from>
    <xdr:to>
      <xdr:col>36</xdr:col>
      <xdr:colOff>165100</xdr:colOff>
      <xdr:row>55</xdr:row>
      <xdr:rowOff>42558</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37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59085</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14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35122</xdr:rowOff>
    </xdr:from>
    <xdr:to>
      <xdr:col>55</xdr:col>
      <xdr:colOff>50800</xdr:colOff>
      <xdr:row>53</xdr:row>
      <xdr:rowOff>136722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12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57999</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897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92253</xdr:rowOff>
    </xdr:from>
    <xdr:to>
      <xdr:col>50</xdr:col>
      <xdr:colOff>165100</xdr:colOff>
      <xdr:row>55</xdr:row>
      <xdr:rowOff>22403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35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13530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44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22930</xdr:rowOff>
    </xdr:from>
    <xdr:to>
      <xdr:col>46</xdr:col>
      <xdr:colOff>38100</xdr:colOff>
      <xdr:row>55</xdr:row>
      <xdr:rowOff>124530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45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115657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54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77984</xdr:rowOff>
    </xdr:from>
    <xdr:to>
      <xdr:col>41</xdr:col>
      <xdr:colOff>101600</xdr:colOff>
      <xdr:row>56</xdr:row>
      <xdr:rowOff>8134</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50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170711</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60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98711</xdr:rowOff>
    </xdr:from>
    <xdr:to>
      <xdr:col>36</xdr:col>
      <xdr:colOff>165100</xdr:colOff>
      <xdr:row>56</xdr:row>
      <xdr:rowOff>28861</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52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19988</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62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6014</xdr:rowOff>
    </xdr:from>
    <xdr:to>
      <xdr:col>54</xdr:col>
      <xdr:colOff>189865</xdr:colOff>
      <xdr:row>78</xdr:row>
      <xdr:rowOff>25674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07514"/>
          <a:ext cx="1270" cy="1391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29501</xdr:rowOff>
    </xdr:from>
    <xdr:ext cx="469744"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40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25674</xdr:rowOff>
    </xdr:from>
    <xdr:to>
      <xdr:col>55</xdr:col>
      <xdr:colOff>88900</xdr:colOff>
      <xdr:row>78</xdr:row>
      <xdr:rowOff>25674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39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124141</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78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6014</xdr:rowOff>
    </xdr:from>
    <xdr:to>
      <xdr:col>55</xdr:col>
      <xdr:colOff>88900</xdr:colOff>
      <xdr:row>70</xdr:row>
      <xdr:rowOff>6014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07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24394</xdr:rowOff>
    </xdr:from>
    <xdr:to>
      <xdr:col>55</xdr:col>
      <xdr:colOff>0</xdr:colOff>
      <xdr:row>76</xdr:row>
      <xdr:rowOff>101203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054594"/>
          <a:ext cx="838200" cy="7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61210</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2577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38333</xdr:rowOff>
    </xdr:from>
    <xdr:to>
      <xdr:col>55</xdr:col>
      <xdr:colOff>50800</xdr:colOff>
      <xdr:row>74</xdr:row>
      <xdr:rowOff>139933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27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31480</xdr:rowOff>
    </xdr:from>
    <xdr:to>
      <xdr:col>50</xdr:col>
      <xdr:colOff>114300</xdr:colOff>
      <xdr:row>76</xdr:row>
      <xdr:rowOff>101203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061680"/>
          <a:ext cx="8890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90683</xdr:rowOff>
    </xdr:from>
    <xdr:to>
      <xdr:col>50</xdr:col>
      <xdr:colOff>165100</xdr:colOff>
      <xdr:row>75</xdr:row>
      <xdr:rowOff>20833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277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37360</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255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145781</xdr:rowOff>
    </xdr:from>
    <xdr:to>
      <xdr:col>45</xdr:col>
      <xdr:colOff>177800</xdr:colOff>
      <xdr:row>76</xdr:row>
      <xdr:rowOff>31480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004531"/>
          <a:ext cx="889000" cy="5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151216</xdr:rowOff>
    </xdr:from>
    <xdr:to>
      <xdr:col>46</xdr:col>
      <xdr:colOff>38100</xdr:colOff>
      <xdr:row>75</xdr:row>
      <xdr:rowOff>81366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28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97893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61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124201</xdr:rowOff>
    </xdr:from>
    <xdr:to>
      <xdr:col>41</xdr:col>
      <xdr:colOff>50800</xdr:colOff>
      <xdr:row>75</xdr:row>
      <xdr:rowOff>145781</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2982951"/>
          <a:ext cx="889000" cy="2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53513</xdr:rowOff>
    </xdr:from>
    <xdr:to>
      <xdr:col>41</xdr:col>
      <xdr:colOff>101600</xdr:colOff>
      <xdr:row>74</xdr:row>
      <xdr:rowOff>155113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274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190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51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42037</xdr:rowOff>
    </xdr:from>
    <xdr:to>
      <xdr:col>36</xdr:col>
      <xdr:colOff>165100</xdr:colOff>
      <xdr:row>74</xdr:row>
      <xdr:rowOff>143637</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272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160164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50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145044</xdr:rowOff>
    </xdr:from>
    <xdr:to>
      <xdr:col>55</xdr:col>
      <xdr:colOff>50800</xdr:colOff>
      <xdr:row>76</xdr:row>
      <xdr:rowOff>75194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00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123471</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98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50403</xdr:rowOff>
    </xdr:from>
    <xdr:to>
      <xdr:col>50</xdr:col>
      <xdr:colOff>165100</xdr:colOff>
      <xdr:row>76</xdr:row>
      <xdr:rowOff>152003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08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143130</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17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152130</xdr:rowOff>
    </xdr:from>
    <xdr:to>
      <xdr:col>46</xdr:col>
      <xdr:colOff>38100</xdr:colOff>
      <xdr:row>76</xdr:row>
      <xdr:rowOff>82280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01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73407</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10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94981</xdr:rowOff>
    </xdr:from>
    <xdr:to>
      <xdr:col>41</xdr:col>
      <xdr:colOff>101600</xdr:colOff>
      <xdr:row>76</xdr:row>
      <xdr:rowOff>25130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295373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16257</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30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73401</xdr:rowOff>
    </xdr:from>
    <xdr:to>
      <xdr:col>36</xdr:col>
      <xdr:colOff>165100</xdr:colOff>
      <xdr:row>76</xdr:row>
      <xdr:rowOff>3550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293215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166127</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302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139700</xdr:rowOff>
    </xdr:from>
    <xdr:to>
      <xdr:col>59</xdr:col>
      <xdr:colOff>50800</xdr:colOff>
      <xdr:row>99</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90</xdr:row>
      <xdr:rowOff>111777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88</xdr:row>
      <xdr:rowOff>168927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46603</xdr:rowOff>
    </xdr:from>
    <xdr:to>
      <xdr:col>54</xdr:col>
      <xdr:colOff>189865</xdr:colOff>
      <xdr:row>98</xdr:row>
      <xdr:rowOff>102124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77103"/>
          <a:ext cx="1270" cy="142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105951</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0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102124</xdr:rowOff>
    </xdr:from>
    <xdr:to>
      <xdr:col>55</xdr:col>
      <xdr:colOff>88900</xdr:colOff>
      <xdr:row>98</xdr:row>
      <xdr:rowOff>102124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0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164730</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5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46603</xdr:rowOff>
    </xdr:from>
    <xdr:to>
      <xdr:col>55</xdr:col>
      <xdr:colOff>88900</xdr:colOff>
      <xdr:row>90</xdr:row>
      <xdr:rowOff>46603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106868</xdr:rowOff>
    </xdr:from>
    <xdr:to>
      <xdr:col>55</xdr:col>
      <xdr:colOff>0</xdr:colOff>
      <xdr:row>93</xdr:row>
      <xdr:rowOff>93466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5708818"/>
          <a:ext cx="838200" cy="329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22407</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138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43980</xdr:rowOff>
    </xdr:from>
    <xdr:to>
      <xdr:col>55</xdr:col>
      <xdr:colOff>50800</xdr:colOff>
      <xdr:row>94</xdr:row>
      <xdr:rowOff>145580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1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93466</xdr:rowOff>
    </xdr:from>
    <xdr:to>
      <xdr:col>50</xdr:col>
      <xdr:colOff>114300</xdr:colOff>
      <xdr:row>94</xdr:row>
      <xdr:rowOff>156017</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038316"/>
          <a:ext cx="889000" cy="23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157566</xdr:rowOff>
    </xdr:from>
    <xdr:to>
      <xdr:col>50</xdr:col>
      <xdr:colOff>165100</xdr:colOff>
      <xdr:row>95</xdr:row>
      <xdr:rowOff>87716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27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78843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36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156017</xdr:rowOff>
    </xdr:from>
    <xdr:to>
      <xdr:col>45</xdr:col>
      <xdr:colOff>177800</xdr:colOff>
      <xdr:row>95</xdr:row>
      <xdr:rowOff>99267</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272317"/>
          <a:ext cx="889000" cy="11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68354</xdr:rowOff>
    </xdr:from>
    <xdr:to>
      <xdr:col>46</xdr:col>
      <xdr:colOff>38100</xdr:colOff>
      <xdr:row>95</xdr:row>
      <xdr:rowOff>169954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3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161081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44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99267</xdr:rowOff>
    </xdr:from>
    <xdr:to>
      <xdr:col>41</xdr:col>
      <xdr:colOff>50800</xdr:colOff>
      <xdr:row>95</xdr:row>
      <xdr:rowOff>151016</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387017"/>
          <a:ext cx="889000" cy="5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167966</xdr:rowOff>
    </xdr:from>
    <xdr:to>
      <xdr:col>41</xdr:col>
      <xdr:colOff>101600</xdr:colOff>
      <xdr:row>96</xdr:row>
      <xdr:rowOff>98116</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5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89243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4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16977</xdr:rowOff>
    </xdr:from>
    <xdr:to>
      <xdr:col>36</xdr:col>
      <xdr:colOff>165100</xdr:colOff>
      <xdr:row>96</xdr:row>
      <xdr:rowOff>118577</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7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109704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56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56068</xdr:rowOff>
    </xdr:from>
    <xdr:to>
      <xdr:col>55</xdr:col>
      <xdr:colOff>50800</xdr:colOff>
      <xdr:row>91</xdr:row>
      <xdr:rowOff>157668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565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78945</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550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42666</xdr:rowOff>
    </xdr:from>
    <xdr:to>
      <xdr:col>50</xdr:col>
      <xdr:colOff>165100</xdr:colOff>
      <xdr:row>93</xdr:row>
      <xdr:rowOff>144266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598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160793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576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105217</xdr:rowOff>
    </xdr:from>
    <xdr:to>
      <xdr:col>46</xdr:col>
      <xdr:colOff>38100</xdr:colOff>
      <xdr:row>95</xdr:row>
      <xdr:rowOff>35367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22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51894</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599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48467</xdr:rowOff>
    </xdr:from>
    <xdr:to>
      <xdr:col>41</xdr:col>
      <xdr:colOff>101600</xdr:colOff>
      <xdr:row>95</xdr:row>
      <xdr:rowOff>150067</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33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166594</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111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100216</xdr:rowOff>
    </xdr:from>
    <xdr:to>
      <xdr:col>36</xdr:col>
      <xdr:colOff>165100</xdr:colOff>
      <xdr:row>96</xdr:row>
      <xdr:rowOff>30366</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38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46893</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16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139509</xdr:rowOff>
    </xdr:from>
    <xdr:to>
      <xdr:col>85</xdr:col>
      <xdr:colOff>126364</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111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86186</xdr:rowOff>
    </xdr:from>
    <xdr:ext cx="469744"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488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139509</xdr:rowOff>
    </xdr:from>
    <xdr:to>
      <xdr:col>86</xdr:col>
      <xdr:colOff>25400</xdr:colOff>
      <xdr:row>29</xdr:row>
      <xdr:rowOff>139509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111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30353</xdr:rowOff>
    </xdr:from>
    <xdr:to>
      <xdr:col>85</xdr:col>
      <xdr:colOff>127000</xdr:colOff>
      <xdr:row>38</xdr:row>
      <xdr:rowOff>137985</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545453"/>
          <a:ext cx="838200" cy="10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54436</xdr:rowOff>
    </xdr:from>
    <xdr:ext cx="378565"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398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31559</xdr:rowOff>
    </xdr:from>
    <xdr:to>
      <xdr:col>85</xdr:col>
      <xdr:colOff>177800</xdr:colOff>
      <xdr:row>38</xdr:row>
      <xdr:rowOff>133159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5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159131</xdr:rowOff>
    </xdr:from>
    <xdr:to>
      <xdr:col>81</xdr:col>
      <xdr:colOff>50800</xdr:colOff>
      <xdr:row>38</xdr:row>
      <xdr:rowOff>30353</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159881"/>
          <a:ext cx="889000" cy="38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160147</xdr:rowOff>
    </xdr:from>
    <xdr:to>
      <xdr:col>81</xdr:col>
      <xdr:colOff>101600</xdr:colOff>
      <xdr:row>38</xdr:row>
      <xdr:rowOff>90297</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81424</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596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159131</xdr:rowOff>
    </xdr:from>
    <xdr:to>
      <xdr:col>76</xdr:col>
      <xdr:colOff>114300</xdr:colOff>
      <xdr:row>37</xdr:row>
      <xdr:rowOff>115697</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3703300" y="6159881"/>
          <a:ext cx="889000" cy="29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169672</xdr:rowOff>
    </xdr:from>
    <xdr:to>
      <xdr:col>76</xdr:col>
      <xdr:colOff>165100</xdr:colOff>
      <xdr:row>38</xdr:row>
      <xdr:rowOff>99822</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51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90949</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3017" y="6606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119888</xdr:rowOff>
    </xdr:from>
    <xdr:to>
      <xdr:col>71</xdr:col>
      <xdr:colOff>177800</xdr:colOff>
      <xdr:row>37</xdr:row>
      <xdr:rowOff>115697</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292088"/>
          <a:ext cx="889000" cy="16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163005</xdr:rowOff>
    </xdr:from>
    <xdr:to>
      <xdr:col>72</xdr:col>
      <xdr:colOff>38100</xdr:colOff>
      <xdr:row>38</xdr:row>
      <xdr:rowOff>93155</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50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84282</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4017" y="6599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81090</xdr:rowOff>
    </xdr:from>
    <xdr:to>
      <xdr:col>67</xdr:col>
      <xdr:colOff>101600</xdr:colOff>
      <xdr:row>38</xdr:row>
      <xdr:rowOff>11240</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42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2367</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51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87185</xdr:rowOff>
    </xdr:from>
    <xdr:to>
      <xdr:col>85</xdr:col>
      <xdr:colOff>177800</xdr:colOff>
      <xdr:row>39</xdr:row>
      <xdr:rowOff>17335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60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9986</xdr:rowOff>
    </xdr:from>
    <xdr:ext cx="378565"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525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151003</xdr:rowOff>
    </xdr:from>
    <xdr:to>
      <xdr:col>81</xdr:col>
      <xdr:colOff>101600</xdr:colOff>
      <xdr:row>38</xdr:row>
      <xdr:rowOff>81153</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49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97680</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92017" y="6269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108331</xdr:rowOff>
    </xdr:from>
    <xdr:to>
      <xdr:col>76</xdr:col>
      <xdr:colOff>165100</xdr:colOff>
      <xdr:row>36</xdr:row>
      <xdr:rowOff>38481</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10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55008</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357428" y="588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64897</xdr:rowOff>
    </xdr:from>
    <xdr:to>
      <xdr:col>72</xdr:col>
      <xdr:colOff>38100</xdr:colOff>
      <xdr:row>37</xdr:row>
      <xdr:rowOff>166497</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40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11574</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468428" y="618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69088</xdr:rowOff>
    </xdr:from>
    <xdr:to>
      <xdr:col>67</xdr:col>
      <xdr:colOff>101600</xdr:colOff>
      <xdr:row>36</xdr:row>
      <xdr:rowOff>170688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24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15765</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579428" y="6016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7150</xdr:rowOff>
    </xdr:from>
    <xdr:to>
      <xdr:col>85</xdr:col>
      <xdr:colOff>126364</xdr:colOff>
      <xdr:row>79</xdr:row>
      <xdr:rowOff>90856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80100"/>
          <a:ext cx="1269" cy="145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94683</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63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90856</xdr:rowOff>
    </xdr:from>
    <xdr:to>
      <xdr:col>86</xdr:col>
      <xdr:colOff>25400</xdr:colOff>
      <xdr:row>79</xdr:row>
      <xdr:rowOff>90856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63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125277</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7150</xdr:rowOff>
    </xdr:from>
    <xdr:to>
      <xdr:col>86</xdr:col>
      <xdr:colOff>25400</xdr:colOff>
      <xdr:row>71</xdr:row>
      <xdr:rowOff>7150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89903</xdr:rowOff>
    </xdr:from>
    <xdr:to>
      <xdr:col>85</xdr:col>
      <xdr:colOff>127000</xdr:colOff>
      <xdr:row>75</xdr:row>
      <xdr:rowOff>107506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2948653"/>
          <a:ext cx="838200" cy="1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52912</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740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30035</xdr:rowOff>
    </xdr:from>
    <xdr:to>
      <xdr:col>85</xdr:col>
      <xdr:colOff>177800</xdr:colOff>
      <xdr:row>75</xdr:row>
      <xdr:rowOff>131635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8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107506</xdr:rowOff>
    </xdr:from>
    <xdr:to>
      <xdr:col>81</xdr:col>
      <xdr:colOff>50800</xdr:colOff>
      <xdr:row>75</xdr:row>
      <xdr:rowOff>131356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2966256"/>
          <a:ext cx="889000" cy="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166129</xdr:rowOff>
    </xdr:from>
    <xdr:to>
      <xdr:col>81</xdr:col>
      <xdr:colOff>101600</xdr:colOff>
      <xdr:row>75</xdr:row>
      <xdr:rowOff>96279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112806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2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51003</xdr:rowOff>
    </xdr:from>
    <xdr:to>
      <xdr:col>76</xdr:col>
      <xdr:colOff>114300</xdr:colOff>
      <xdr:row>75</xdr:row>
      <xdr:rowOff>131356</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2909753"/>
          <a:ext cx="889000" cy="8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22949</xdr:rowOff>
    </xdr:from>
    <xdr:to>
      <xdr:col>76</xdr:col>
      <xdr:colOff>165100</xdr:colOff>
      <xdr:row>75</xdr:row>
      <xdr:rowOff>124549</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141076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51003</xdr:rowOff>
    </xdr:from>
    <xdr:to>
      <xdr:col>71</xdr:col>
      <xdr:colOff>177800</xdr:colOff>
      <xdr:row>76</xdr:row>
      <xdr:rowOff>7455</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2909753"/>
          <a:ext cx="889000" cy="12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168453</xdr:rowOff>
    </xdr:from>
    <xdr:to>
      <xdr:col>72</xdr:col>
      <xdr:colOff>38100</xdr:colOff>
      <xdr:row>75</xdr:row>
      <xdr:rowOff>98603</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115130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3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88595</xdr:rowOff>
    </xdr:from>
    <xdr:to>
      <xdr:col>67</xdr:col>
      <xdr:colOff>101600</xdr:colOff>
      <xdr:row>76</xdr:row>
      <xdr:rowOff>18746</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35272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72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39103</xdr:rowOff>
    </xdr:from>
    <xdr:to>
      <xdr:col>85</xdr:col>
      <xdr:colOff>177800</xdr:colOff>
      <xdr:row>75</xdr:row>
      <xdr:rowOff>140703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8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17530</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87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56706</xdr:rowOff>
    </xdr:from>
    <xdr:to>
      <xdr:col>81</xdr:col>
      <xdr:colOff>101600</xdr:colOff>
      <xdr:row>75</xdr:row>
      <xdr:rowOff>158307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9154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149432</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00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80556</xdr:rowOff>
    </xdr:from>
    <xdr:to>
      <xdr:col>76</xdr:col>
      <xdr:colOff>165100</xdr:colOff>
      <xdr:row>76</xdr:row>
      <xdr:rowOff>10706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93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1833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03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203</xdr:rowOff>
    </xdr:from>
    <xdr:to>
      <xdr:col>72</xdr:col>
      <xdr:colOff>38100</xdr:colOff>
      <xdr:row>75</xdr:row>
      <xdr:rowOff>101803</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85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92930</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95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128105</xdr:rowOff>
    </xdr:from>
    <xdr:to>
      <xdr:col>67</xdr:col>
      <xdr:colOff>101600</xdr:colOff>
      <xdr:row>76</xdr:row>
      <xdr:rowOff>58254</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9868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49382</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07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11136</xdr:rowOff>
    </xdr:from>
    <xdr:to>
      <xdr:col>85</xdr:col>
      <xdr:colOff>126364</xdr:colOff>
      <xdr:row>98</xdr:row>
      <xdr:rowOff>67690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613086"/>
          <a:ext cx="1269" cy="1256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71517</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687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67690</xdr:rowOff>
    </xdr:from>
    <xdr:to>
      <xdr:col>86</xdr:col>
      <xdr:colOff>25400</xdr:colOff>
      <xdr:row>98</xdr:row>
      <xdr:rowOff>67690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686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129263</xdr:rowOff>
    </xdr:from>
    <xdr:ext cx="534377"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38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11136</xdr:rowOff>
    </xdr:from>
    <xdr:to>
      <xdr:col>86</xdr:col>
      <xdr:colOff>25400</xdr:colOff>
      <xdr:row>91</xdr:row>
      <xdr:rowOff>11136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61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158125</xdr:rowOff>
    </xdr:from>
    <xdr:to>
      <xdr:col>85</xdr:col>
      <xdr:colOff>127000</xdr:colOff>
      <xdr:row>96</xdr:row>
      <xdr:rowOff>16301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5481300" y="16445875"/>
          <a:ext cx="838200" cy="2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170152</xdr:rowOff>
    </xdr:from>
    <xdr:ext cx="469744"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457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20275</xdr:rowOff>
    </xdr:from>
    <xdr:to>
      <xdr:col>85</xdr:col>
      <xdr:colOff>177800</xdr:colOff>
      <xdr:row>96</xdr:row>
      <xdr:rowOff>121875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47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16301</xdr:rowOff>
    </xdr:from>
    <xdr:to>
      <xdr:col>81</xdr:col>
      <xdr:colOff>50800</xdr:colOff>
      <xdr:row>96</xdr:row>
      <xdr:rowOff>161691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4592300" y="16475501"/>
          <a:ext cx="889000" cy="14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4821</xdr:rowOff>
    </xdr:from>
    <xdr:to>
      <xdr:col>81</xdr:col>
      <xdr:colOff>101600</xdr:colOff>
      <xdr:row>96</xdr:row>
      <xdr:rowOff>106421</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46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97548</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46428" y="16556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165303</xdr:rowOff>
    </xdr:from>
    <xdr:to>
      <xdr:col>76</xdr:col>
      <xdr:colOff>114300</xdr:colOff>
      <xdr:row>96</xdr:row>
      <xdr:rowOff>161691</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3703300" y="16453053"/>
          <a:ext cx="889000" cy="16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157846</xdr:rowOff>
    </xdr:from>
    <xdr:to>
      <xdr:col>76</xdr:col>
      <xdr:colOff>165100</xdr:colOff>
      <xdr:row>96</xdr:row>
      <xdr:rowOff>87996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44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104523</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57428" y="1622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165303</xdr:rowOff>
    </xdr:from>
    <xdr:to>
      <xdr:col>71</xdr:col>
      <xdr:colOff>177800</xdr:colOff>
      <xdr:row>96</xdr:row>
      <xdr:rowOff>59004</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453053"/>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67915</xdr:rowOff>
    </xdr:from>
    <xdr:to>
      <xdr:col>72</xdr:col>
      <xdr:colOff>38100</xdr:colOff>
      <xdr:row>95</xdr:row>
      <xdr:rowOff>169515</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3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14592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13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79344</xdr:rowOff>
    </xdr:from>
    <xdr:to>
      <xdr:col>67</xdr:col>
      <xdr:colOff>101600</xdr:colOff>
      <xdr:row>98</xdr:row>
      <xdr:rowOff>9494</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7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621</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80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107325</xdr:rowOff>
    </xdr:from>
    <xdr:to>
      <xdr:col>85</xdr:col>
      <xdr:colOff>177800</xdr:colOff>
      <xdr:row>96</xdr:row>
      <xdr:rowOff>37475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39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130202</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24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136951</xdr:rowOff>
    </xdr:from>
    <xdr:to>
      <xdr:col>81</xdr:col>
      <xdr:colOff>101600</xdr:colOff>
      <xdr:row>96</xdr:row>
      <xdr:rowOff>67101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42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83628</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619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110891</xdr:rowOff>
    </xdr:from>
    <xdr:to>
      <xdr:col>76</xdr:col>
      <xdr:colOff>165100</xdr:colOff>
      <xdr:row>97</xdr:row>
      <xdr:rowOff>41041</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57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32168</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57428" y="16662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114503</xdr:rowOff>
    </xdr:from>
    <xdr:to>
      <xdr:col>72</xdr:col>
      <xdr:colOff>38100</xdr:colOff>
      <xdr:row>96</xdr:row>
      <xdr:rowOff>44653</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40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35780</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36111" y="1649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8204</xdr:rowOff>
    </xdr:from>
    <xdr:to>
      <xdr:col>67</xdr:col>
      <xdr:colOff>101600</xdr:colOff>
      <xdr:row>96</xdr:row>
      <xdr:rowOff>109804</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46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126331</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79428" y="1624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142901</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457851"/>
          <a:ext cx="1269" cy="1196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89578</xdr:rowOff>
    </xdr:from>
    <xdr:ext cx="469744"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142901</xdr:rowOff>
    </xdr:from>
    <xdr:to>
      <xdr:col>116</xdr:col>
      <xdr:colOff>152400</xdr:colOff>
      <xdr:row>31</xdr:row>
      <xdr:rowOff>142901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46660</xdr:rowOff>
    </xdr:from>
    <xdr:to>
      <xdr:col>116</xdr:col>
      <xdr:colOff>63500</xdr:colOff>
      <xdr:row>35</xdr:row>
      <xdr:rowOff>72492</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1323300" y="5875960"/>
          <a:ext cx="838200" cy="19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169968</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170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20091</xdr:rowOff>
    </xdr:from>
    <xdr:to>
      <xdr:col>116</xdr:col>
      <xdr:colOff>114300</xdr:colOff>
      <xdr:row>36</xdr:row>
      <xdr:rowOff>121691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1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72492</xdr:rowOff>
    </xdr:from>
    <xdr:to>
      <xdr:col>111</xdr:col>
      <xdr:colOff>177800</xdr:colOff>
      <xdr:row>35</xdr:row>
      <xdr:rowOff>127584</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0434300" y="6073242"/>
          <a:ext cx="889000" cy="5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57124</xdr:rowOff>
    </xdr:from>
    <xdr:to>
      <xdr:col>112</xdr:col>
      <xdr:colOff>38100</xdr:colOff>
      <xdr:row>36</xdr:row>
      <xdr:rowOff>158724</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2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149851</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32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79121</xdr:rowOff>
    </xdr:from>
    <xdr:to>
      <xdr:col>107</xdr:col>
      <xdr:colOff>50800</xdr:colOff>
      <xdr:row>35</xdr:row>
      <xdr:rowOff>127584</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9545300" y="6079871"/>
          <a:ext cx="889000" cy="4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7290</xdr:rowOff>
    </xdr:from>
    <xdr:to>
      <xdr:col>107</xdr:col>
      <xdr:colOff>101600</xdr:colOff>
      <xdr:row>36</xdr:row>
      <xdr:rowOff>108890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1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100017</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27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12598</xdr:rowOff>
    </xdr:from>
    <xdr:to>
      <xdr:col>102</xdr:col>
      <xdr:colOff>114300</xdr:colOff>
      <xdr:row>35</xdr:row>
      <xdr:rowOff>79121</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656300" y="6013348"/>
          <a:ext cx="889000" cy="6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72898</xdr:rowOff>
    </xdr:from>
    <xdr:to>
      <xdr:col>102</xdr:col>
      <xdr:colOff>165100</xdr:colOff>
      <xdr:row>37</xdr:row>
      <xdr:rowOff>3048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24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165625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33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9804</xdr:rowOff>
    </xdr:from>
    <xdr:to>
      <xdr:col>98</xdr:col>
      <xdr:colOff>38100</xdr:colOff>
      <xdr:row>36</xdr:row>
      <xdr:rowOff>111404</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102531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27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167310</xdr:rowOff>
    </xdr:from>
    <xdr:to>
      <xdr:col>116</xdr:col>
      <xdr:colOff>114300</xdr:colOff>
      <xdr:row>34</xdr:row>
      <xdr:rowOff>97460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582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18737</xdr:rowOff>
    </xdr:from>
    <xdr:ext cx="469744"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567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21692</xdr:rowOff>
    </xdr:from>
    <xdr:to>
      <xdr:col>112</xdr:col>
      <xdr:colOff>38100</xdr:colOff>
      <xdr:row>35</xdr:row>
      <xdr:rowOff>123292</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02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139819</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088428" y="5797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76784</xdr:rowOff>
    </xdr:from>
    <xdr:to>
      <xdr:col>107</xdr:col>
      <xdr:colOff>101600</xdr:colOff>
      <xdr:row>36</xdr:row>
      <xdr:rowOff>6934</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07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23461</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199428" y="5852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28321</xdr:rowOff>
    </xdr:from>
    <xdr:to>
      <xdr:col>102</xdr:col>
      <xdr:colOff>165100</xdr:colOff>
      <xdr:row>35</xdr:row>
      <xdr:rowOff>129921</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02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146448</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10428" y="580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133248</xdr:rowOff>
    </xdr:from>
    <xdr:to>
      <xdr:col>98</xdr:col>
      <xdr:colOff>38100</xdr:colOff>
      <xdr:row>35</xdr:row>
      <xdr:rowOff>63398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596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79925</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21428" y="57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33782</xdr:rowOff>
    </xdr:from>
    <xdr:to>
      <xdr:col>116</xdr:col>
      <xdr:colOff>62864</xdr:colOff>
      <xdr:row>59</xdr:row>
      <xdr:rowOff>40767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777732"/>
          <a:ext cx="1269" cy="1378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44594</xdr:rowOff>
    </xdr:from>
    <xdr:ext cx="378565"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60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40767</xdr:rowOff>
    </xdr:from>
    <xdr:to>
      <xdr:col>116</xdr:col>
      <xdr:colOff>152400</xdr:colOff>
      <xdr:row>59</xdr:row>
      <xdr:rowOff>40767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5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151909</xdr:rowOff>
    </xdr:from>
    <xdr:ext cx="599010"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55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33782</xdr:rowOff>
    </xdr:from>
    <xdr:to>
      <xdr:col>116</xdr:col>
      <xdr:colOff>152400</xdr:colOff>
      <xdr:row>51</xdr:row>
      <xdr:rowOff>33782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77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146800</xdr:rowOff>
    </xdr:from>
    <xdr:to>
      <xdr:col>116</xdr:col>
      <xdr:colOff>63500</xdr:colOff>
      <xdr:row>58</xdr:row>
      <xdr:rowOff>8306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9919450"/>
          <a:ext cx="838200" cy="3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28884</xdr:rowOff>
    </xdr:from>
    <xdr:ext cx="534377"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630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6007</xdr:rowOff>
    </xdr:from>
    <xdr:to>
      <xdr:col>116</xdr:col>
      <xdr:colOff>114300</xdr:colOff>
      <xdr:row>57</xdr:row>
      <xdr:rowOff>107607</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77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146800</xdr:rowOff>
    </xdr:from>
    <xdr:to>
      <xdr:col>111</xdr:col>
      <xdr:colOff>177800</xdr:colOff>
      <xdr:row>58</xdr:row>
      <xdr:rowOff>15964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9919450"/>
          <a:ext cx="889000" cy="4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150584</xdr:rowOff>
    </xdr:from>
    <xdr:to>
      <xdr:col>112</xdr:col>
      <xdr:colOff>38100</xdr:colOff>
      <xdr:row>57</xdr:row>
      <xdr:rowOff>80734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75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97261</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56111" y="952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15964</xdr:rowOff>
    </xdr:from>
    <xdr:to>
      <xdr:col>107</xdr:col>
      <xdr:colOff>50800</xdr:colOff>
      <xdr:row>58</xdr:row>
      <xdr:rowOff>22999</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9960064"/>
          <a:ext cx="889000" cy="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91313</xdr:rowOff>
    </xdr:from>
    <xdr:to>
      <xdr:col>107</xdr:col>
      <xdr:colOff>101600</xdr:colOff>
      <xdr:row>57</xdr:row>
      <xdr:rowOff>21463</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6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37990</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67111" y="94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3746</xdr:rowOff>
    </xdr:from>
    <xdr:to>
      <xdr:col>102</xdr:col>
      <xdr:colOff>114300</xdr:colOff>
      <xdr:row>58</xdr:row>
      <xdr:rowOff>22999</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9947846"/>
          <a:ext cx="889000" cy="1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9271</xdr:rowOff>
    </xdr:from>
    <xdr:to>
      <xdr:col>102</xdr:col>
      <xdr:colOff>165100</xdr:colOff>
      <xdr:row>56</xdr:row>
      <xdr:rowOff>110871</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6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127398</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278111" y="93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13691</xdr:rowOff>
    </xdr:from>
    <xdr:to>
      <xdr:col>98</xdr:col>
      <xdr:colOff>38100</xdr:colOff>
      <xdr:row>56</xdr:row>
      <xdr:rowOff>115291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61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131818</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389111" y="939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128956</xdr:rowOff>
    </xdr:from>
    <xdr:to>
      <xdr:col>116</xdr:col>
      <xdr:colOff>114300</xdr:colOff>
      <xdr:row>58</xdr:row>
      <xdr:rowOff>59106</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90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107383</xdr:rowOff>
    </xdr:from>
    <xdr:ext cx="534377"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88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96000</xdr:rowOff>
    </xdr:from>
    <xdr:to>
      <xdr:col>112</xdr:col>
      <xdr:colOff>38100</xdr:colOff>
      <xdr:row>58</xdr:row>
      <xdr:rowOff>26150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86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58</xdr:row>
      <xdr:rowOff>17277</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56111" y="996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136614</xdr:rowOff>
    </xdr:from>
    <xdr:to>
      <xdr:col>107</xdr:col>
      <xdr:colOff>101600</xdr:colOff>
      <xdr:row>58</xdr:row>
      <xdr:rowOff>66764</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90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58</xdr:row>
      <xdr:rowOff>57891</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67111" y="100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143649</xdr:rowOff>
    </xdr:from>
    <xdr:to>
      <xdr:col>102</xdr:col>
      <xdr:colOff>165100</xdr:colOff>
      <xdr:row>58</xdr:row>
      <xdr:rowOff>73799</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91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58</xdr:row>
      <xdr:rowOff>64926</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278111" y="1000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124396</xdr:rowOff>
    </xdr:from>
    <xdr:to>
      <xdr:col>98</xdr:col>
      <xdr:colOff>38100</xdr:colOff>
      <xdr:row>58</xdr:row>
      <xdr:rowOff>54546</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89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58</xdr:row>
      <xdr:rowOff>45673</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389111" y="998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122189</xdr:rowOff>
    </xdr:from>
    <xdr:to>
      <xdr:col>116</xdr:col>
      <xdr:colOff>62864</xdr:colOff>
      <xdr:row>79</xdr:row>
      <xdr:rowOff>45014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23689"/>
          <a:ext cx="1269" cy="146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48841</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9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45014</xdr:rowOff>
    </xdr:from>
    <xdr:to>
      <xdr:col>116</xdr:col>
      <xdr:colOff>152400</xdr:colOff>
      <xdr:row>79</xdr:row>
      <xdr:rowOff>45014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89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68866</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89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122189</xdr:rowOff>
    </xdr:from>
    <xdr:to>
      <xdr:col>116</xdr:col>
      <xdr:colOff>152400</xdr:colOff>
      <xdr:row>70</xdr:row>
      <xdr:rowOff>122189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2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117114</xdr:rowOff>
    </xdr:from>
    <xdr:to>
      <xdr:col>116</xdr:col>
      <xdr:colOff>63500</xdr:colOff>
      <xdr:row>77</xdr:row>
      <xdr:rowOff>167543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318764"/>
          <a:ext cx="838200" cy="5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168241</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855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145364</xdr:rowOff>
    </xdr:from>
    <xdr:to>
      <xdr:col>116</xdr:col>
      <xdr:colOff>114300</xdr:colOff>
      <xdr:row>76</xdr:row>
      <xdr:rowOff>75515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041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167543</xdr:rowOff>
    </xdr:from>
    <xdr:to>
      <xdr:col>111</xdr:col>
      <xdr:colOff>177800</xdr:colOff>
      <xdr:row>78</xdr:row>
      <xdr:rowOff>64810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369193"/>
          <a:ext cx="889000" cy="6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34539</xdr:rowOff>
    </xdr:from>
    <xdr:to>
      <xdr:col>112</xdr:col>
      <xdr:colOff>38100</xdr:colOff>
      <xdr:row>76</xdr:row>
      <xdr:rowOff>136139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6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152666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83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64810</xdr:rowOff>
    </xdr:from>
    <xdr:to>
      <xdr:col>107</xdr:col>
      <xdr:colOff>50800</xdr:colOff>
      <xdr:row>78</xdr:row>
      <xdr:rowOff>110623</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437910"/>
          <a:ext cx="889000" cy="4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77653</xdr:rowOff>
    </xdr:from>
    <xdr:to>
      <xdr:col>107</xdr:col>
      <xdr:colOff>101600</xdr:colOff>
      <xdr:row>77</xdr:row>
      <xdr:rowOff>7803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24330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88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99878</xdr:rowOff>
    </xdr:from>
    <xdr:to>
      <xdr:col>102</xdr:col>
      <xdr:colOff>114300</xdr:colOff>
      <xdr:row>78</xdr:row>
      <xdr:rowOff>110623</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3472978"/>
          <a:ext cx="889000" cy="1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107051</xdr:rowOff>
    </xdr:from>
    <xdr:to>
      <xdr:col>102</xdr:col>
      <xdr:colOff>165100</xdr:colOff>
      <xdr:row>77</xdr:row>
      <xdr:rowOff>37201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3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53728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91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156383</xdr:rowOff>
    </xdr:from>
    <xdr:to>
      <xdr:col>98</xdr:col>
      <xdr:colOff>38100</xdr:colOff>
      <xdr:row>77</xdr:row>
      <xdr:rowOff>86533</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103060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96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66314</xdr:rowOff>
    </xdr:from>
    <xdr:to>
      <xdr:col>116</xdr:col>
      <xdr:colOff>114300</xdr:colOff>
      <xdr:row>77</xdr:row>
      <xdr:rowOff>167914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26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44741</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24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116743</xdr:rowOff>
    </xdr:from>
    <xdr:to>
      <xdr:col>112</xdr:col>
      <xdr:colOff>38100</xdr:colOff>
      <xdr:row>78</xdr:row>
      <xdr:rowOff>46893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31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38020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41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14010</xdr:rowOff>
    </xdr:from>
    <xdr:to>
      <xdr:col>107</xdr:col>
      <xdr:colOff>101600</xdr:colOff>
      <xdr:row>78</xdr:row>
      <xdr:rowOff>115610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3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106737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47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59823</xdr:rowOff>
    </xdr:from>
    <xdr:to>
      <xdr:col>102</xdr:col>
      <xdr:colOff>165100</xdr:colOff>
      <xdr:row>78</xdr:row>
      <xdr:rowOff>161423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43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152550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52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49078</xdr:rowOff>
    </xdr:from>
    <xdr:to>
      <xdr:col>98</xdr:col>
      <xdr:colOff>38100</xdr:colOff>
      <xdr:row>78</xdr:row>
      <xdr:rowOff>150678</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42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141805</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51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・人件費が前年度比で増加しているが、これは主に定年延長に伴う退職者が発生したため、退職手当が増加したこと等によるものである。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・物件費が前年度比で減少しているが、これは主にコロナ感染症の関連費用（ワクチン接種費等）の減少等によるものである。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・扶助費が前年度比で増加しているが、これは主に保育所・こども園に係る施設型給付費や、児童手当の対象が拡大されたことに伴う給付費の増加等によるものである。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・普通建設事業費が前年度比で増加しているが、これは主に公共施設の長寿命化に係る工事費の増加等によるものである。</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・投資及び出資金が前年度比で増加しているが、これは主に水道事業会計、高速鉄道事業会計への繰出金の増加等によるものである。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・繰出金が前年度比で増加しているが、これは主に高齢化の進展に伴う後期高齢者医療事業特別会計や介護保険事業特別会計への繰出金の増加等によるものである。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宮城県仙台市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1,064,142
1,046,798
786.35
624,902,682
616,736,747
2,850,473
299,118,178
757,422,978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44.6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15603</xdr:rowOff>
    </xdr:from>
    <xdr:to>
      <xdr:col>24</xdr:col>
      <xdr:colOff>62865</xdr:colOff>
      <xdr:row>39</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30553"/>
          <a:ext cx="127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63517</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50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59690</xdr:rowOff>
    </xdr:from>
    <xdr:to>
      <xdr:col>24</xdr:col>
      <xdr:colOff>152400</xdr:colOff>
      <xdr:row>39</xdr:row>
      <xdr:rowOff>59690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4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133730</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05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15603</xdr:rowOff>
    </xdr:from>
    <xdr:to>
      <xdr:col>24</xdr:col>
      <xdr:colOff>152400</xdr:colOff>
      <xdr:row>31</xdr:row>
      <xdr:rowOff>15603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30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15603</xdr:rowOff>
    </xdr:from>
    <xdr:to>
      <xdr:col>24</xdr:col>
      <xdr:colOff>63500</xdr:colOff>
      <xdr:row>34</xdr:row>
      <xdr:rowOff>18869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844903"/>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121211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21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15603</xdr:rowOff>
    </xdr:from>
    <xdr:to>
      <xdr:col>19</xdr:col>
      <xdr:colOff>177800</xdr:colOff>
      <xdr:row>34</xdr:row>
      <xdr:rowOff>67854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84490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160746</xdr:rowOff>
    </xdr:from>
    <xdr:to>
      <xdr:col>20</xdr:col>
      <xdr:colOff>38100</xdr:colOff>
      <xdr:row>36</xdr:row>
      <xdr:rowOff>90896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82023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5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40096</xdr:rowOff>
    </xdr:from>
    <xdr:to>
      <xdr:col>15</xdr:col>
      <xdr:colOff>50800</xdr:colOff>
      <xdr:row>34</xdr:row>
      <xdr:rowOff>67854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86939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12156</xdr:rowOff>
    </xdr:from>
    <xdr:to>
      <xdr:col>15</xdr:col>
      <xdr:colOff>101600</xdr:colOff>
      <xdr:row>36</xdr:row>
      <xdr:rowOff>113756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104883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40096</xdr:rowOff>
    </xdr:from>
    <xdr:to>
      <xdr:col>10</xdr:col>
      <xdr:colOff>114300</xdr:colOff>
      <xdr:row>34</xdr:row>
      <xdr:rowOff>123372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869396"/>
          <a:ext cx="8890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23586</xdr:rowOff>
    </xdr:from>
    <xdr:to>
      <xdr:col>10</xdr:col>
      <xdr:colOff>165100</xdr:colOff>
      <xdr:row>36</xdr:row>
      <xdr:rowOff>125186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116313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8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31750</xdr:rowOff>
    </xdr:from>
    <xdr:to>
      <xdr:col>6</xdr:col>
      <xdr:colOff>38100</xdr:colOff>
      <xdr:row>36</xdr:row>
      <xdr:rowOff>133350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124477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139519</xdr:rowOff>
    </xdr:from>
    <xdr:to>
      <xdr:col>24</xdr:col>
      <xdr:colOff>114300</xdr:colOff>
      <xdr:row>34</xdr:row>
      <xdr:rowOff>69669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79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162396</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64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136253</xdr:rowOff>
    </xdr:from>
    <xdr:to>
      <xdr:col>20</xdr:col>
      <xdr:colOff>38100</xdr:colOff>
      <xdr:row>34</xdr:row>
      <xdr:rowOff>66403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79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82930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569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17054</xdr:rowOff>
    </xdr:from>
    <xdr:to>
      <xdr:col>15</xdr:col>
      <xdr:colOff>101600</xdr:colOff>
      <xdr:row>34</xdr:row>
      <xdr:rowOff>118654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84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135181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62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160746</xdr:rowOff>
    </xdr:from>
    <xdr:to>
      <xdr:col>10</xdr:col>
      <xdr:colOff>165100</xdr:colOff>
      <xdr:row>34</xdr:row>
      <xdr:rowOff>90896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81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107423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593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72572</xdr:rowOff>
    </xdr:from>
    <xdr:to>
      <xdr:col>6</xdr:col>
      <xdr:colOff>38100</xdr:colOff>
      <xdr:row>35</xdr:row>
      <xdr:rowOff>2722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90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19249</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677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103899</xdr:rowOff>
    </xdr:from>
    <xdr:to>
      <xdr:col>24</xdr:col>
      <xdr:colOff>62865</xdr:colOff>
      <xdr:row>59</xdr:row>
      <xdr:rowOff>31090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533649"/>
          <a:ext cx="1270" cy="61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34917</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5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31090</xdr:rowOff>
    </xdr:from>
    <xdr:to>
      <xdr:col>24</xdr:col>
      <xdr:colOff>152400</xdr:colOff>
      <xdr:row>59</xdr:row>
      <xdr:rowOff>31090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50576</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30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103899</xdr:rowOff>
    </xdr:from>
    <xdr:to>
      <xdr:col>24</xdr:col>
      <xdr:colOff>152400</xdr:colOff>
      <xdr:row>55</xdr:row>
      <xdr:rowOff>103899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533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101651</xdr:rowOff>
    </xdr:from>
    <xdr:to>
      <xdr:col>24</xdr:col>
      <xdr:colOff>63500</xdr:colOff>
      <xdr:row>57</xdr:row>
      <xdr:rowOff>136169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874301"/>
          <a:ext cx="838200" cy="34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166641</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39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16764</xdr:rowOff>
    </xdr:from>
    <xdr:to>
      <xdr:col>24</xdr:col>
      <xdr:colOff>114300</xdr:colOff>
      <xdr:row>58</xdr:row>
      <xdr:rowOff>118364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6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136169</xdr:rowOff>
    </xdr:from>
    <xdr:to>
      <xdr:col>19</xdr:col>
      <xdr:colOff>177800</xdr:colOff>
      <xdr:row>58</xdr:row>
      <xdr:rowOff>49288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908819"/>
          <a:ext cx="889000" cy="8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51956</xdr:rowOff>
    </xdr:from>
    <xdr:to>
      <xdr:col>20</xdr:col>
      <xdr:colOff>38100</xdr:colOff>
      <xdr:row>58</xdr:row>
      <xdr:rowOff>153556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9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144683</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0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32791</xdr:rowOff>
    </xdr:from>
    <xdr:to>
      <xdr:col>15</xdr:col>
      <xdr:colOff>50800</xdr:colOff>
      <xdr:row>58</xdr:row>
      <xdr:rowOff>49288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976891"/>
          <a:ext cx="889000" cy="1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50050</xdr:rowOff>
    </xdr:from>
    <xdr:to>
      <xdr:col>15</xdr:col>
      <xdr:colOff>101600</xdr:colOff>
      <xdr:row>58</xdr:row>
      <xdr:rowOff>151650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142777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08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158166</xdr:rowOff>
    </xdr:from>
    <xdr:to>
      <xdr:col>10</xdr:col>
      <xdr:colOff>114300</xdr:colOff>
      <xdr:row>58</xdr:row>
      <xdr:rowOff>32791</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730666"/>
          <a:ext cx="889000" cy="124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27254</xdr:rowOff>
    </xdr:from>
    <xdr:to>
      <xdr:col>10</xdr:col>
      <xdr:colOff>165100</xdr:colOff>
      <xdr:row>58</xdr:row>
      <xdr:rowOff>128854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119981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06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63462</xdr:rowOff>
    </xdr:from>
    <xdr:to>
      <xdr:col>6</xdr:col>
      <xdr:colOff>38100</xdr:colOff>
      <xdr:row>51</xdr:row>
      <xdr:rowOff>165062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156189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900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50851</xdr:rowOff>
    </xdr:from>
    <xdr:to>
      <xdr:col>24</xdr:col>
      <xdr:colOff>114300</xdr:colOff>
      <xdr:row>57</xdr:row>
      <xdr:rowOff>152451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82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73728</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67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85369</xdr:rowOff>
    </xdr:from>
    <xdr:to>
      <xdr:col>20</xdr:col>
      <xdr:colOff>38100</xdr:colOff>
      <xdr:row>58</xdr:row>
      <xdr:rowOff>15519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85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32046</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63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169938</xdr:rowOff>
    </xdr:from>
    <xdr:to>
      <xdr:col>15</xdr:col>
      <xdr:colOff>101600</xdr:colOff>
      <xdr:row>58</xdr:row>
      <xdr:rowOff>100088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4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116615</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71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153441</xdr:rowOff>
    </xdr:from>
    <xdr:to>
      <xdr:col>10</xdr:col>
      <xdr:colOff>165100</xdr:colOff>
      <xdr:row>58</xdr:row>
      <xdr:rowOff>83591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92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100118</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70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107366</xdr:rowOff>
    </xdr:from>
    <xdr:to>
      <xdr:col>6</xdr:col>
      <xdr:colOff>38100</xdr:colOff>
      <xdr:row>51</xdr:row>
      <xdr:rowOff>37516</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67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54043</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455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114493</xdr:rowOff>
    </xdr:from>
    <xdr:to>
      <xdr:col>24</xdr:col>
      <xdr:colOff>62865</xdr:colOff>
      <xdr:row>77</xdr:row>
      <xdr:rowOff>163863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15993"/>
          <a:ext cx="1270" cy="124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167690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36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163863</xdr:rowOff>
    </xdr:from>
    <xdr:to>
      <xdr:col>24</xdr:col>
      <xdr:colOff>152400</xdr:colOff>
      <xdr:row>77</xdr:row>
      <xdr:rowOff>163863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365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61170</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9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114493</xdr:rowOff>
    </xdr:from>
    <xdr:to>
      <xdr:col>24</xdr:col>
      <xdr:colOff>152400</xdr:colOff>
      <xdr:row>70</xdr:row>
      <xdr:rowOff>114493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1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108869</xdr:rowOff>
    </xdr:from>
    <xdr:to>
      <xdr:col>24</xdr:col>
      <xdr:colOff>63500</xdr:colOff>
      <xdr:row>76</xdr:row>
      <xdr:rowOff>170058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139069"/>
          <a:ext cx="838200" cy="6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147484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663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124607</xdr:rowOff>
    </xdr:from>
    <xdr:to>
      <xdr:col>24</xdr:col>
      <xdr:colOff>114300</xdr:colOff>
      <xdr:row>75</xdr:row>
      <xdr:rowOff>54757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8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170058</xdr:rowOff>
    </xdr:from>
    <xdr:to>
      <xdr:col>19</xdr:col>
      <xdr:colOff>177800</xdr:colOff>
      <xdr:row>77</xdr:row>
      <xdr:rowOff>93926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200258"/>
          <a:ext cx="889000" cy="9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45169</xdr:rowOff>
    </xdr:from>
    <xdr:to>
      <xdr:col>20</xdr:col>
      <xdr:colOff>38100</xdr:colOff>
      <xdr:row>75</xdr:row>
      <xdr:rowOff>146769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0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163296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67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46020</xdr:rowOff>
    </xdr:from>
    <xdr:to>
      <xdr:col>15</xdr:col>
      <xdr:colOff>50800</xdr:colOff>
      <xdr:row>77</xdr:row>
      <xdr:rowOff>93926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247670"/>
          <a:ext cx="889000" cy="4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122961</xdr:rowOff>
    </xdr:from>
    <xdr:to>
      <xdr:col>15</xdr:col>
      <xdr:colOff>101600</xdr:colOff>
      <xdr:row>76</xdr:row>
      <xdr:rowOff>53111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8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69638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75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46020</xdr:rowOff>
    </xdr:from>
    <xdr:to>
      <xdr:col>10</xdr:col>
      <xdr:colOff>114300</xdr:colOff>
      <xdr:row>78</xdr:row>
      <xdr:rowOff>91709</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247670"/>
          <a:ext cx="889000" cy="217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101290</xdr:rowOff>
    </xdr:from>
    <xdr:to>
      <xdr:col>10</xdr:col>
      <xdr:colOff>165100</xdr:colOff>
      <xdr:row>76</xdr:row>
      <xdr:rowOff>31440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6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47967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73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130727</xdr:rowOff>
    </xdr:from>
    <xdr:to>
      <xdr:col>6</xdr:col>
      <xdr:colOff>38100</xdr:colOff>
      <xdr:row>77</xdr:row>
      <xdr:rowOff>60877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16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77403</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93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58069</xdr:rowOff>
    </xdr:from>
    <xdr:to>
      <xdr:col>24</xdr:col>
      <xdr:colOff>114300</xdr:colOff>
      <xdr:row>76</xdr:row>
      <xdr:rowOff>159669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08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36496</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066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119258</xdr:rowOff>
    </xdr:from>
    <xdr:to>
      <xdr:col>20</xdr:col>
      <xdr:colOff>38100</xdr:colOff>
      <xdr:row>77</xdr:row>
      <xdr:rowOff>49408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14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40535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242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43126</xdr:rowOff>
    </xdr:from>
    <xdr:to>
      <xdr:col>15</xdr:col>
      <xdr:colOff>101600</xdr:colOff>
      <xdr:row>77</xdr:row>
      <xdr:rowOff>144726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24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135853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337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166670</xdr:rowOff>
    </xdr:from>
    <xdr:to>
      <xdr:col>10</xdr:col>
      <xdr:colOff>165100</xdr:colOff>
      <xdr:row>77</xdr:row>
      <xdr:rowOff>96820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19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87947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289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40909</xdr:rowOff>
    </xdr:from>
    <xdr:to>
      <xdr:col>6</xdr:col>
      <xdr:colOff>38100</xdr:colOff>
      <xdr:row>78</xdr:row>
      <xdr:rowOff>142509</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41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133636</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506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4324</xdr:rowOff>
    </xdr:from>
    <xdr:to>
      <xdr:col>24</xdr:col>
      <xdr:colOff>62865</xdr:colOff>
      <xdr:row>97</xdr:row>
      <xdr:rowOff>152639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34824"/>
          <a:ext cx="1270" cy="1348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156466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8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152639</xdr:rowOff>
    </xdr:from>
    <xdr:to>
      <xdr:col>24</xdr:col>
      <xdr:colOff>152400</xdr:colOff>
      <xdr:row>97</xdr:row>
      <xdr:rowOff>152639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8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122451</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1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4324</xdr:rowOff>
    </xdr:from>
    <xdr:to>
      <xdr:col>24</xdr:col>
      <xdr:colOff>152400</xdr:colOff>
      <xdr:row>90</xdr:row>
      <xdr:rowOff>4324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34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20645</xdr:rowOff>
    </xdr:from>
    <xdr:to>
      <xdr:col>24</xdr:col>
      <xdr:colOff>63500</xdr:colOff>
      <xdr:row>95</xdr:row>
      <xdr:rowOff>23022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136945"/>
          <a:ext cx="838200" cy="17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99697</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215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121270</xdr:rowOff>
    </xdr:from>
    <xdr:to>
      <xdr:col>24</xdr:col>
      <xdr:colOff>114300</xdr:colOff>
      <xdr:row>95</xdr:row>
      <xdr:rowOff>51420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23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102713</xdr:rowOff>
    </xdr:from>
    <xdr:to>
      <xdr:col>19</xdr:col>
      <xdr:colOff>177800</xdr:colOff>
      <xdr:row>95</xdr:row>
      <xdr:rowOff>23022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5704663"/>
          <a:ext cx="889000" cy="60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88032</xdr:rowOff>
    </xdr:from>
    <xdr:to>
      <xdr:col>20</xdr:col>
      <xdr:colOff>38100</xdr:colOff>
      <xdr:row>95</xdr:row>
      <xdr:rowOff>18182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20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34709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597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102713</xdr:rowOff>
    </xdr:from>
    <xdr:to>
      <xdr:col>15</xdr:col>
      <xdr:colOff>50800</xdr:colOff>
      <xdr:row>92</xdr:row>
      <xdr:rowOff>34773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5704663"/>
          <a:ext cx="889000" cy="10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144769</xdr:rowOff>
    </xdr:from>
    <xdr:to>
      <xdr:col>15</xdr:col>
      <xdr:colOff>101600</xdr:colOff>
      <xdr:row>92</xdr:row>
      <xdr:rowOff>74919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57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66046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583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34773</xdr:rowOff>
    </xdr:from>
    <xdr:to>
      <xdr:col>10</xdr:col>
      <xdr:colOff>114300</xdr:colOff>
      <xdr:row>96</xdr:row>
      <xdr:rowOff>150764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5808173"/>
          <a:ext cx="889000" cy="80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40666</xdr:rowOff>
    </xdr:from>
    <xdr:to>
      <xdr:col>10</xdr:col>
      <xdr:colOff>165100</xdr:colOff>
      <xdr:row>92</xdr:row>
      <xdr:rowOff>142266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581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133393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590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71526</xdr:rowOff>
    </xdr:from>
    <xdr:to>
      <xdr:col>6</xdr:col>
      <xdr:colOff>38100</xdr:colOff>
      <xdr:row>97</xdr:row>
      <xdr:rowOff>1676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30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18203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0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141295</xdr:rowOff>
    </xdr:from>
    <xdr:to>
      <xdr:col>24</xdr:col>
      <xdr:colOff>114300</xdr:colOff>
      <xdr:row>94</xdr:row>
      <xdr:rowOff>71445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08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164172</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593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143672</xdr:rowOff>
    </xdr:from>
    <xdr:to>
      <xdr:col>20</xdr:col>
      <xdr:colOff>38100</xdr:colOff>
      <xdr:row>95</xdr:row>
      <xdr:rowOff>73822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25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64949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35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51913</xdr:rowOff>
    </xdr:from>
    <xdr:to>
      <xdr:col>15</xdr:col>
      <xdr:colOff>101600</xdr:colOff>
      <xdr:row>91</xdr:row>
      <xdr:rowOff>153513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565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170040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42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155423</xdr:rowOff>
    </xdr:from>
    <xdr:to>
      <xdr:col>10</xdr:col>
      <xdr:colOff>165100</xdr:colOff>
      <xdr:row>92</xdr:row>
      <xdr:rowOff>85573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575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102100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553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99964</xdr:rowOff>
    </xdr:from>
    <xdr:to>
      <xdr:col>6</xdr:col>
      <xdr:colOff>38100</xdr:colOff>
      <xdr:row>97</xdr:row>
      <xdr:rowOff>30114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55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21241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65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144434</xdr:rowOff>
    </xdr:from>
    <xdr:ext cx="37702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226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34</xdr:row>
      <xdr:rowOff>160763</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5641</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8527</xdr:rowOff>
    </xdr:from>
    <xdr:to>
      <xdr:col>54</xdr:col>
      <xdr:colOff>189865</xdr:colOff>
      <xdr:row>39</xdr:row>
      <xdr:rowOff>77107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323477"/>
          <a:ext cx="127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80934</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67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77107</xdr:rowOff>
    </xdr:from>
    <xdr:to>
      <xdr:col>55</xdr:col>
      <xdr:colOff>88900</xdr:colOff>
      <xdr:row>39</xdr:row>
      <xdr:rowOff>77107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6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126654</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9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8527</xdr:rowOff>
    </xdr:from>
    <xdr:to>
      <xdr:col>55</xdr:col>
      <xdr:colOff>88900</xdr:colOff>
      <xdr:row>31</xdr:row>
      <xdr:rowOff>8527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32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107587</xdr:rowOff>
    </xdr:from>
    <xdr:to>
      <xdr:col>55</xdr:col>
      <xdr:colOff>0</xdr:colOff>
      <xdr:row>37</xdr:row>
      <xdr:rowOff>125004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451237"/>
          <a:ext cx="8382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41564</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137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18687</xdr:rowOff>
    </xdr:from>
    <xdr:to>
      <xdr:col>55</xdr:col>
      <xdr:colOff>50800</xdr:colOff>
      <xdr:row>37</xdr:row>
      <xdr:rowOff>120287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36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93436</xdr:rowOff>
    </xdr:from>
    <xdr:to>
      <xdr:col>50</xdr:col>
      <xdr:colOff>114300</xdr:colOff>
      <xdr:row>37</xdr:row>
      <xdr:rowOff>125004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437086"/>
          <a:ext cx="889000" cy="3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31750</xdr:rowOff>
    </xdr:from>
    <xdr:to>
      <xdr:col>50</xdr:col>
      <xdr:colOff>165100</xdr:colOff>
      <xdr:row>37</xdr:row>
      <xdr:rowOff>133350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149877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150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93436</xdr:rowOff>
    </xdr:from>
    <xdr:to>
      <xdr:col>45</xdr:col>
      <xdr:colOff>177800</xdr:colOff>
      <xdr:row>37</xdr:row>
      <xdr:rowOff>127181</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437086"/>
          <a:ext cx="889000" cy="3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1270</xdr:rowOff>
    </xdr:from>
    <xdr:to>
      <xdr:col>46</xdr:col>
      <xdr:colOff>38100</xdr:colOff>
      <xdr:row>37</xdr:row>
      <xdr:rowOff>102870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119397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120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33564</xdr:rowOff>
    </xdr:from>
    <xdr:to>
      <xdr:col>41</xdr:col>
      <xdr:colOff>50800</xdr:colOff>
      <xdr:row>37</xdr:row>
      <xdr:rowOff>127181</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377214"/>
          <a:ext cx="889000" cy="9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129177</xdr:rowOff>
    </xdr:from>
    <xdr:to>
      <xdr:col>41</xdr:col>
      <xdr:colOff>101600</xdr:colOff>
      <xdr:row>37</xdr:row>
      <xdr:rowOff>59327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3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75854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076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110672</xdr:rowOff>
    </xdr:from>
    <xdr:to>
      <xdr:col>36</xdr:col>
      <xdr:colOff>165100</xdr:colOff>
      <xdr:row>37</xdr:row>
      <xdr:rowOff>40822</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2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57349</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058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56787</xdr:rowOff>
    </xdr:from>
    <xdr:to>
      <xdr:col>55</xdr:col>
      <xdr:colOff>50800</xdr:colOff>
      <xdr:row>37</xdr:row>
      <xdr:rowOff>158387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40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35214</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378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74204</xdr:rowOff>
    </xdr:from>
    <xdr:to>
      <xdr:col>50</xdr:col>
      <xdr:colOff>165100</xdr:colOff>
      <xdr:row>38</xdr:row>
      <xdr:rowOff>4355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4178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166931</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510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42636</xdr:rowOff>
    </xdr:from>
    <xdr:to>
      <xdr:col>46</xdr:col>
      <xdr:colOff>38100</xdr:colOff>
      <xdr:row>37</xdr:row>
      <xdr:rowOff>144236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38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135362</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479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76381</xdr:rowOff>
    </xdr:from>
    <xdr:to>
      <xdr:col>41</xdr:col>
      <xdr:colOff>101600</xdr:colOff>
      <xdr:row>38</xdr:row>
      <xdr:rowOff>6531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42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169108</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5127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154214</xdr:rowOff>
    </xdr:from>
    <xdr:to>
      <xdr:col>36</xdr:col>
      <xdr:colOff>165100</xdr:colOff>
      <xdr:row>37</xdr:row>
      <xdr:rowOff>84364</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32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75491</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419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97663</xdr:rowOff>
    </xdr:from>
    <xdr:to>
      <xdr:col>54</xdr:col>
      <xdr:colOff>189865</xdr:colOff>
      <xdr:row>59</xdr:row>
      <xdr:rowOff>39624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70163"/>
          <a:ext cx="1270" cy="148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43451</xdr:rowOff>
    </xdr:from>
    <xdr:ext cx="313932"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59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39624</xdr:rowOff>
    </xdr:from>
    <xdr:to>
      <xdr:col>55</xdr:col>
      <xdr:colOff>88900</xdr:colOff>
      <xdr:row>59</xdr:row>
      <xdr:rowOff>39624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55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44340</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4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97663</xdr:rowOff>
    </xdr:from>
    <xdr:to>
      <xdr:col>55</xdr:col>
      <xdr:colOff>88900</xdr:colOff>
      <xdr:row>50</xdr:row>
      <xdr:rowOff>97663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7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128397</xdr:rowOff>
    </xdr:from>
    <xdr:to>
      <xdr:col>55</xdr:col>
      <xdr:colOff>0</xdr:colOff>
      <xdr:row>57</xdr:row>
      <xdr:rowOff>135255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9901047"/>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59707</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660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36830</xdr:rowOff>
    </xdr:from>
    <xdr:to>
      <xdr:col>55</xdr:col>
      <xdr:colOff>50800</xdr:colOff>
      <xdr:row>57</xdr:row>
      <xdr:rowOff>138430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80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112649</xdr:rowOff>
    </xdr:from>
    <xdr:to>
      <xdr:col>50</xdr:col>
      <xdr:colOff>114300</xdr:colOff>
      <xdr:row>57</xdr:row>
      <xdr:rowOff>128397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9885299"/>
          <a:ext cx="889000" cy="1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40386</xdr:rowOff>
    </xdr:from>
    <xdr:to>
      <xdr:col>50</xdr:col>
      <xdr:colOff>165100</xdr:colOff>
      <xdr:row>57</xdr:row>
      <xdr:rowOff>141986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81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158513</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58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112649</xdr:rowOff>
    </xdr:from>
    <xdr:to>
      <xdr:col>45</xdr:col>
      <xdr:colOff>177800</xdr:colOff>
      <xdr:row>57</xdr:row>
      <xdr:rowOff>112776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885299"/>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51181</xdr:rowOff>
    </xdr:from>
    <xdr:to>
      <xdr:col>46</xdr:col>
      <xdr:colOff>38100</xdr:colOff>
      <xdr:row>57</xdr:row>
      <xdr:rowOff>152781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169308</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59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112776</xdr:rowOff>
    </xdr:from>
    <xdr:to>
      <xdr:col>41</xdr:col>
      <xdr:colOff>50800</xdr:colOff>
      <xdr:row>57</xdr:row>
      <xdr:rowOff>118872</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9885426"/>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52451</xdr:rowOff>
    </xdr:from>
    <xdr:to>
      <xdr:col>41</xdr:col>
      <xdr:colOff>101600</xdr:colOff>
      <xdr:row>57</xdr:row>
      <xdr:rowOff>154051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170578</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60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58547</xdr:rowOff>
    </xdr:from>
    <xdr:to>
      <xdr:col>36</xdr:col>
      <xdr:colOff>165100</xdr:colOff>
      <xdr:row>57</xdr:row>
      <xdr:rowOff>160147</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5224</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84455</xdr:rowOff>
    </xdr:from>
    <xdr:to>
      <xdr:col>55</xdr:col>
      <xdr:colOff>50800</xdr:colOff>
      <xdr:row>58</xdr:row>
      <xdr:rowOff>14605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8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62882</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835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77597</xdr:rowOff>
    </xdr:from>
    <xdr:to>
      <xdr:col>50</xdr:col>
      <xdr:colOff>165100</xdr:colOff>
      <xdr:row>58</xdr:row>
      <xdr:rowOff>7747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85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170324</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9942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61849</xdr:rowOff>
    </xdr:from>
    <xdr:to>
      <xdr:col>46</xdr:col>
      <xdr:colOff>38100</xdr:colOff>
      <xdr:row>57</xdr:row>
      <xdr:rowOff>163449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83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154576</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9927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61976</xdr:rowOff>
    </xdr:from>
    <xdr:to>
      <xdr:col>41</xdr:col>
      <xdr:colOff>101600</xdr:colOff>
      <xdr:row>57</xdr:row>
      <xdr:rowOff>163576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83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154703</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9927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68072</xdr:rowOff>
    </xdr:from>
    <xdr:to>
      <xdr:col>36</xdr:col>
      <xdr:colOff>165100</xdr:colOff>
      <xdr:row>57</xdr:row>
      <xdr:rowOff>169672</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84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160799</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9933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127330</xdr:rowOff>
    </xdr:from>
    <xdr:to>
      <xdr:col>54</xdr:col>
      <xdr:colOff>189865</xdr:colOff>
      <xdr:row>78</xdr:row>
      <xdr:rowOff>160693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28830"/>
          <a:ext cx="1270" cy="1404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164520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3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160693</xdr:rowOff>
    </xdr:from>
    <xdr:to>
      <xdr:col>55</xdr:col>
      <xdr:colOff>88900</xdr:colOff>
      <xdr:row>78</xdr:row>
      <xdr:rowOff>160693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33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74007</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0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127330</xdr:rowOff>
    </xdr:from>
    <xdr:to>
      <xdr:col>55</xdr:col>
      <xdr:colOff>88900</xdr:colOff>
      <xdr:row>70</xdr:row>
      <xdr:rowOff>127330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2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98450</xdr:rowOff>
    </xdr:from>
    <xdr:to>
      <xdr:col>55</xdr:col>
      <xdr:colOff>0</xdr:colOff>
      <xdr:row>77</xdr:row>
      <xdr:rowOff>111646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300100"/>
          <a:ext cx="838200" cy="1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128998</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2987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106121</xdr:rowOff>
    </xdr:from>
    <xdr:to>
      <xdr:col>55</xdr:col>
      <xdr:colOff>50800</xdr:colOff>
      <xdr:row>77</xdr:row>
      <xdr:rowOff>36271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13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71641</xdr:rowOff>
    </xdr:from>
    <xdr:to>
      <xdr:col>50</xdr:col>
      <xdr:colOff>114300</xdr:colOff>
      <xdr:row>77</xdr:row>
      <xdr:rowOff>111646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273291"/>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87185</xdr:rowOff>
    </xdr:from>
    <xdr:to>
      <xdr:col>50</xdr:col>
      <xdr:colOff>165100</xdr:colOff>
      <xdr:row>77</xdr:row>
      <xdr:rowOff>17335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33862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8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8065</xdr:rowOff>
    </xdr:from>
    <xdr:to>
      <xdr:col>45</xdr:col>
      <xdr:colOff>177800</xdr:colOff>
      <xdr:row>77</xdr:row>
      <xdr:rowOff>71641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2866815"/>
          <a:ext cx="889000" cy="40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8700</xdr:rowOff>
    </xdr:from>
    <xdr:to>
      <xdr:col>46</xdr:col>
      <xdr:colOff>38100</xdr:colOff>
      <xdr:row>76</xdr:row>
      <xdr:rowOff>110300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0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126826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81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8065</xdr:rowOff>
    </xdr:from>
    <xdr:to>
      <xdr:col>41</xdr:col>
      <xdr:colOff>50800</xdr:colOff>
      <xdr:row>76</xdr:row>
      <xdr:rowOff>116408</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2866815"/>
          <a:ext cx="889000" cy="27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43028</xdr:rowOff>
    </xdr:from>
    <xdr:to>
      <xdr:col>41</xdr:col>
      <xdr:colOff>101600</xdr:colOff>
      <xdr:row>75</xdr:row>
      <xdr:rowOff>144628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29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135754</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99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76683</xdr:rowOff>
    </xdr:from>
    <xdr:to>
      <xdr:col>36</xdr:col>
      <xdr:colOff>165100</xdr:colOff>
      <xdr:row>76</xdr:row>
      <xdr:rowOff>6834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29354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23360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71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47650</xdr:rowOff>
    </xdr:from>
    <xdr:to>
      <xdr:col>55</xdr:col>
      <xdr:colOff>50800</xdr:colOff>
      <xdr:row>77</xdr:row>
      <xdr:rowOff>149250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2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26077</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22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60846</xdr:rowOff>
    </xdr:from>
    <xdr:to>
      <xdr:col>50</xdr:col>
      <xdr:colOff>165100</xdr:colOff>
      <xdr:row>77</xdr:row>
      <xdr:rowOff>162446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26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153573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35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20841</xdr:rowOff>
    </xdr:from>
    <xdr:to>
      <xdr:col>46</xdr:col>
      <xdr:colOff>38100</xdr:colOff>
      <xdr:row>77</xdr:row>
      <xdr:rowOff>122441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22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113568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31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128715</xdr:rowOff>
    </xdr:from>
    <xdr:to>
      <xdr:col>41</xdr:col>
      <xdr:colOff>101600</xdr:colOff>
      <xdr:row>75</xdr:row>
      <xdr:rowOff>58865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281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75392</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59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65608</xdr:rowOff>
    </xdr:from>
    <xdr:to>
      <xdr:col>36</xdr:col>
      <xdr:colOff>165100</xdr:colOff>
      <xdr:row>76</xdr:row>
      <xdr:rowOff>167208</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09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158335</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18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107147</xdr:rowOff>
    </xdr:from>
    <xdr:to>
      <xdr:col>54</xdr:col>
      <xdr:colOff>189865</xdr:colOff>
      <xdr:row>98</xdr:row>
      <xdr:rowOff>141621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709097"/>
          <a:ext cx="1270" cy="1234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145448</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4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141621</xdr:rowOff>
    </xdr:from>
    <xdr:to>
      <xdr:col>55</xdr:col>
      <xdr:colOff>88900</xdr:colOff>
      <xdr:row>98</xdr:row>
      <xdr:rowOff>141621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4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53824</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8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93,924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107147</xdr:rowOff>
    </xdr:from>
    <xdr:to>
      <xdr:col>55</xdr:col>
      <xdr:colOff>88900</xdr:colOff>
      <xdr:row>91</xdr:row>
      <xdr:rowOff>107147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709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95603</xdr:rowOff>
    </xdr:from>
    <xdr:to>
      <xdr:col>55</xdr:col>
      <xdr:colOff>0</xdr:colOff>
      <xdr:row>97</xdr:row>
      <xdr:rowOff>52307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554803"/>
          <a:ext cx="838200" cy="12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33893</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150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11016</xdr:rowOff>
    </xdr:from>
    <xdr:to>
      <xdr:col>55</xdr:col>
      <xdr:colOff>50800</xdr:colOff>
      <xdr:row>95</xdr:row>
      <xdr:rowOff>112616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29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52307</xdr:rowOff>
    </xdr:from>
    <xdr:to>
      <xdr:col>50</xdr:col>
      <xdr:colOff>114300</xdr:colOff>
      <xdr:row>97</xdr:row>
      <xdr:rowOff>52375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682957"/>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36185</xdr:rowOff>
    </xdr:from>
    <xdr:to>
      <xdr:col>50</xdr:col>
      <xdr:colOff>165100</xdr:colOff>
      <xdr:row>95</xdr:row>
      <xdr:rowOff>137785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32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154312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09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58615</xdr:rowOff>
    </xdr:from>
    <xdr:to>
      <xdr:col>45</xdr:col>
      <xdr:colOff>177800</xdr:colOff>
      <xdr:row>97</xdr:row>
      <xdr:rowOff>52375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517815"/>
          <a:ext cx="889000" cy="16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6970</xdr:rowOff>
    </xdr:from>
    <xdr:to>
      <xdr:col>46</xdr:col>
      <xdr:colOff>38100</xdr:colOff>
      <xdr:row>95</xdr:row>
      <xdr:rowOff>108570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29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125097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06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58615</xdr:rowOff>
    </xdr:from>
    <xdr:to>
      <xdr:col>41</xdr:col>
      <xdr:colOff>50800</xdr:colOff>
      <xdr:row>97</xdr:row>
      <xdr:rowOff>59781</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517815"/>
          <a:ext cx="889000" cy="17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119830</xdr:rowOff>
    </xdr:from>
    <xdr:to>
      <xdr:col>41</xdr:col>
      <xdr:colOff>101600</xdr:colOff>
      <xdr:row>95</xdr:row>
      <xdr:rowOff>49980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23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66507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01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62748</xdr:rowOff>
    </xdr:from>
    <xdr:to>
      <xdr:col>36</xdr:col>
      <xdr:colOff>165100</xdr:colOff>
      <xdr:row>95</xdr:row>
      <xdr:rowOff>164348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5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9425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2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44803</xdr:rowOff>
    </xdr:from>
    <xdr:to>
      <xdr:col>55</xdr:col>
      <xdr:colOff>50800</xdr:colOff>
      <xdr:row>96</xdr:row>
      <xdr:rowOff>146403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50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23230</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48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1507</xdr:rowOff>
    </xdr:from>
    <xdr:to>
      <xdr:col>50</xdr:col>
      <xdr:colOff>165100</xdr:colOff>
      <xdr:row>97</xdr:row>
      <xdr:rowOff>103107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63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94234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72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1575</xdr:rowOff>
    </xdr:from>
    <xdr:to>
      <xdr:col>46</xdr:col>
      <xdr:colOff>38100</xdr:colOff>
      <xdr:row>97</xdr:row>
      <xdr:rowOff>103175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63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94302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72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7815</xdr:rowOff>
    </xdr:from>
    <xdr:to>
      <xdr:col>41</xdr:col>
      <xdr:colOff>101600</xdr:colOff>
      <xdr:row>96</xdr:row>
      <xdr:rowOff>109415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46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100542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55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8981</xdr:rowOff>
    </xdr:from>
    <xdr:to>
      <xdr:col>36</xdr:col>
      <xdr:colOff>165100</xdr:colOff>
      <xdr:row>97</xdr:row>
      <xdr:rowOff>110581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63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101708</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73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142621</xdr:rowOff>
    </xdr:from>
    <xdr:to>
      <xdr:col>85</xdr:col>
      <xdr:colOff>126364</xdr:colOff>
      <xdr:row>38</xdr:row>
      <xdr:rowOff>143637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86121"/>
          <a:ext cx="1269" cy="13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147464</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6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143637</xdr:rowOff>
    </xdr:from>
    <xdr:to>
      <xdr:col>86</xdr:col>
      <xdr:colOff>25400</xdr:colOff>
      <xdr:row>38</xdr:row>
      <xdr:rowOff>143637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58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89298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6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142621</xdr:rowOff>
    </xdr:from>
    <xdr:to>
      <xdr:col>86</xdr:col>
      <xdr:colOff>25400</xdr:colOff>
      <xdr:row>30</xdr:row>
      <xdr:rowOff>142621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86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12065</xdr:rowOff>
    </xdr:from>
    <xdr:to>
      <xdr:col>85</xdr:col>
      <xdr:colOff>127000</xdr:colOff>
      <xdr:row>35</xdr:row>
      <xdr:rowOff>164592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012815"/>
          <a:ext cx="838200" cy="15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51706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52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73279</xdr:rowOff>
    </xdr:from>
    <xdr:to>
      <xdr:col>85</xdr:col>
      <xdr:colOff>177800</xdr:colOff>
      <xdr:row>36</xdr:row>
      <xdr:rowOff>3429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07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164592</xdr:rowOff>
    </xdr:from>
    <xdr:to>
      <xdr:col>81</xdr:col>
      <xdr:colOff>50800</xdr:colOff>
      <xdr:row>36</xdr:row>
      <xdr:rowOff>102743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165342"/>
          <a:ext cx="889000" cy="10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142748</xdr:rowOff>
    </xdr:from>
    <xdr:to>
      <xdr:col>81</xdr:col>
      <xdr:colOff>101600</xdr:colOff>
      <xdr:row>36</xdr:row>
      <xdr:rowOff>72898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1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64025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3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102743</xdr:rowOff>
    </xdr:from>
    <xdr:to>
      <xdr:col>76</xdr:col>
      <xdr:colOff>114300</xdr:colOff>
      <xdr:row>36</xdr:row>
      <xdr:rowOff>160401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274943"/>
          <a:ext cx="889000" cy="5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93472</xdr:rowOff>
    </xdr:from>
    <xdr:to>
      <xdr:col>76</xdr:col>
      <xdr:colOff>165100</xdr:colOff>
      <xdr:row>37</xdr:row>
      <xdr:rowOff>23622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14749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5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68707</xdr:rowOff>
    </xdr:from>
    <xdr:to>
      <xdr:col>71</xdr:col>
      <xdr:colOff>177800</xdr:colOff>
      <xdr:row>36</xdr:row>
      <xdr:rowOff>160401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240907"/>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63754</xdr:rowOff>
    </xdr:from>
    <xdr:to>
      <xdr:col>72</xdr:col>
      <xdr:colOff>38100</xdr:colOff>
      <xdr:row>36</xdr:row>
      <xdr:rowOff>165354</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3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10431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1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86868</xdr:rowOff>
    </xdr:from>
    <xdr:to>
      <xdr:col>67</xdr:col>
      <xdr:colOff>101600</xdr:colOff>
      <xdr:row>37</xdr:row>
      <xdr:rowOff>17018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8145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5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132715</xdr:rowOff>
    </xdr:from>
    <xdr:to>
      <xdr:col>85</xdr:col>
      <xdr:colOff>177800</xdr:colOff>
      <xdr:row>35</xdr:row>
      <xdr:rowOff>62865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96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155592</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813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113792</xdr:rowOff>
    </xdr:from>
    <xdr:to>
      <xdr:col>81</xdr:col>
      <xdr:colOff>101600</xdr:colOff>
      <xdr:row>36</xdr:row>
      <xdr:rowOff>43942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11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60469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88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51943</xdr:rowOff>
    </xdr:from>
    <xdr:to>
      <xdr:col>76</xdr:col>
      <xdr:colOff>165100</xdr:colOff>
      <xdr:row>36</xdr:row>
      <xdr:rowOff>153543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22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170070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99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109601</xdr:rowOff>
    </xdr:from>
    <xdr:to>
      <xdr:col>72</xdr:col>
      <xdr:colOff>38100</xdr:colOff>
      <xdr:row>37</xdr:row>
      <xdr:rowOff>39751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28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30878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37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17907</xdr:rowOff>
    </xdr:from>
    <xdr:to>
      <xdr:col>67</xdr:col>
      <xdr:colOff>101600</xdr:colOff>
      <xdr:row>36</xdr:row>
      <xdr:rowOff>119507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19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136034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96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216</xdr:rowOff>
    </xdr:from>
    <xdr:to>
      <xdr:col>85</xdr:col>
      <xdr:colOff>126364</xdr:colOff>
      <xdr:row>58</xdr:row>
      <xdr:rowOff>62243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744166"/>
          <a:ext cx="1269" cy="126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66070</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1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62243</xdr:rowOff>
    </xdr:from>
    <xdr:to>
      <xdr:col>86</xdr:col>
      <xdr:colOff>25400</xdr:colOff>
      <xdr:row>58</xdr:row>
      <xdr:rowOff>62243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0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118343</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519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216</xdr:rowOff>
    </xdr:from>
    <xdr:to>
      <xdr:col>86</xdr:col>
      <xdr:colOff>25400</xdr:colOff>
      <xdr:row>51</xdr:row>
      <xdr:rowOff>216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74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52032</xdr:rowOff>
    </xdr:from>
    <xdr:to>
      <xdr:col>85</xdr:col>
      <xdr:colOff>127000</xdr:colOff>
      <xdr:row>54</xdr:row>
      <xdr:rowOff>72072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8967432"/>
          <a:ext cx="838200" cy="36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149623</xdr:rowOff>
    </xdr:from>
    <xdr:ext cx="599010"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36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171196</xdr:rowOff>
    </xdr:from>
    <xdr:to>
      <xdr:col>85</xdr:col>
      <xdr:colOff>177800</xdr:colOff>
      <xdr:row>54</xdr:row>
      <xdr:rowOff>101346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2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66243</xdr:rowOff>
    </xdr:from>
    <xdr:to>
      <xdr:col>81</xdr:col>
      <xdr:colOff>50800</xdr:colOff>
      <xdr:row>54</xdr:row>
      <xdr:rowOff>72072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324543"/>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6909</xdr:rowOff>
    </xdr:from>
    <xdr:to>
      <xdr:col>81</xdr:col>
      <xdr:colOff>101600</xdr:colOff>
      <xdr:row>56</xdr:row>
      <xdr:rowOff>108509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6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99636</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70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66243</xdr:rowOff>
    </xdr:from>
    <xdr:to>
      <xdr:col>76</xdr:col>
      <xdr:colOff>114300</xdr:colOff>
      <xdr:row>55</xdr:row>
      <xdr:rowOff>18466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324543"/>
          <a:ext cx="889000" cy="12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73355</xdr:rowOff>
    </xdr:from>
    <xdr:to>
      <xdr:col>76</xdr:col>
      <xdr:colOff>165100</xdr:colOff>
      <xdr:row>57</xdr:row>
      <xdr:rowOff>3505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6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166082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76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57518</xdr:rowOff>
    </xdr:from>
    <xdr:to>
      <xdr:col>71</xdr:col>
      <xdr:colOff>177800</xdr:colOff>
      <xdr:row>55</xdr:row>
      <xdr:rowOff>18466</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315818"/>
          <a:ext cx="889000" cy="132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148031</xdr:rowOff>
    </xdr:from>
    <xdr:to>
      <xdr:col>72</xdr:col>
      <xdr:colOff>38100</xdr:colOff>
      <xdr:row>57</xdr:row>
      <xdr:rowOff>78181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74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69308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84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68935</xdr:rowOff>
    </xdr:from>
    <xdr:to>
      <xdr:col>67</xdr:col>
      <xdr:colOff>101600</xdr:colOff>
      <xdr:row>56</xdr:row>
      <xdr:rowOff>170535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7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161662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76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1232</xdr:rowOff>
    </xdr:from>
    <xdr:to>
      <xdr:col>85</xdr:col>
      <xdr:colOff>177800</xdr:colOff>
      <xdr:row>52</xdr:row>
      <xdr:rowOff>102832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891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24109</xdr:rowOff>
    </xdr:from>
    <xdr:ext cx="599010"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8768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21272</xdr:rowOff>
    </xdr:from>
    <xdr:to>
      <xdr:col>81</xdr:col>
      <xdr:colOff>101600</xdr:colOff>
      <xdr:row>54</xdr:row>
      <xdr:rowOff>122872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27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139399</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181795" y="905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15443</xdr:rowOff>
    </xdr:from>
    <xdr:to>
      <xdr:col>76</xdr:col>
      <xdr:colOff>165100</xdr:colOff>
      <xdr:row>54</xdr:row>
      <xdr:rowOff>117043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27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133570</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292795" y="9048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139116</xdr:rowOff>
    </xdr:from>
    <xdr:to>
      <xdr:col>72</xdr:col>
      <xdr:colOff>38100</xdr:colOff>
      <xdr:row>55</xdr:row>
      <xdr:rowOff>69266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39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85793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17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6718</xdr:rowOff>
    </xdr:from>
    <xdr:to>
      <xdr:col>67</xdr:col>
      <xdr:colOff>101600</xdr:colOff>
      <xdr:row>54</xdr:row>
      <xdr:rowOff>108318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26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124845</xdr:rowOff>
    </xdr:from>
    <xdr:ext cx="59901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14795" y="904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139509</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1969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86186</xdr:rowOff>
    </xdr:from>
    <xdr:ext cx="469744"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74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139509</xdr:rowOff>
    </xdr:from>
    <xdr:to>
      <xdr:col>86</xdr:col>
      <xdr:colOff>25400</xdr:colOff>
      <xdr:row>69</xdr:row>
      <xdr:rowOff>139509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1969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30353</xdr:rowOff>
    </xdr:from>
    <xdr:to>
      <xdr:col>85</xdr:col>
      <xdr:colOff>127000</xdr:colOff>
      <xdr:row>78</xdr:row>
      <xdr:rowOff>137985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403453"/>
          <a:ext cx="838200" cy="10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54436</xdr:rowOff>
    </xdr:from>
    <xdr:ext cx="378565"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256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31559</xdr:rowOff>
    </xdr:from>
    <xdr:to>
      <xdr:col>85</xdr:col>
      <xdr:colOff>177800</xdr:colOff>
      <xdr:row>78</xdr:row>
      <xdr:rowOff>133159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0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159131</xdr:rowOff>
    </xdr:from>
    <xdr:to>
      <xdr:col>81</xdr:col>
      <xdr:colOff>50800</xdr:colOff>
      <xdr:row>78</xdr:row>
      <xdr:rowOff>30353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017881"/>
          <a:ext cx="889000" cy="38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160147</xdr:rowOff>
    </xdr:from>
    <xdr:to>
      <xdr:col>81</xdr:col>
      <xdr:colOff>101600</xdr:colOff>
      <xdr:row>78</xdr:row>
      <xdr:rowOff>90297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361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81424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454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159131</xdr:rowOff>
    </xdr:from>
    <xdr:to>
      <xdr:col>76</xdr:col>
      <xdr:colOff>114300</xdr:colOff>
      <xdr:row>76</xdr:row>
      <xdr:rowOff>164085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3703300" y="13017881"/>
          <a:ext cx="889000" cy="17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169672</xdr:rowOff>
    </xdr:from>
    <xdr:to>
      <xdr:col>76</xdr:col>
      <xdr:colOff>165100</xdr:colOff>
      <xdr:row>78</xdr:row>
      <xdr:rowOff>99822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37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90949</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464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119698</xdr:rowOff>
    </xdr:from>
    <xdr:to>
      <xdr:col>71</xdr:col>
      <xdr:colOff>177800</xdr:colOff>
      <xdr:row>76</xdr:row>
      <xdr:rowOff>164085</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3149898"/>
          <a:ext cx="889000" cy="4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158242</xdr:rowOff>
    </xdr:from>
    <xdr:to>
      <xdr:col>72</xdr:col>
      <xdr:colOff>38100</xdr:colOff>
      <xdr:row>78</xdr:row>
      <xdr:rowOff>88392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35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79519</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452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81090</xdr:rowOff>
    </xdr:from>
    <xdr:to>
      <xdr:col>67</xdr:col>
      <xdr:colOff>101600</xdr:colOff>
      <xdr:row>78</xdr:row>
      <xdr:rowOff>11240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2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2367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37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87185</xdr:rowOff>
    </xdr:from>
    <xdr:to>
      <xdr:col>85</xdr:col>
      <xdr:colOff>177800</xdr:colOff>
      <xdr:row>79</xdr:row>
      <xdr:rowOff>17335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46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9986</xdr:rowOff>
    </xdr:from>
    <xdr:ext cx="378565"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383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151003</xdr:rowOff>
    </xdr:from>
    <xdr:to>
      <xdr:col>81</xdr:col>
      <xdr:colOff>101600</xdr:colOff>
      <xdr:row>78</xdr:row>
      <xdr:rowOff>81153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35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97680</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2017" y="13127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108331</xdr:rowOff>
    </xdr:from>
    <xdr:to>
      <xdr:col>76</xdr:col>
      <xdr:colOff>165100</xdr:colOff>
      <xdr:row>76</xdr:row>
      <xdr:rowOff>38481</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296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55008</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357428" y="1274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113285</xdr:rowOff>
    </xdr:from>
    <xdr:to>
      <xdr:col>72</xdr:col>
      <xdr:colOff>38100</xdr:colOff>
      <xdr:row>77</xdr:row>
      <xdr:rowOff>43435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14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59961</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468428" y="1291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68898</xdr:rowOff>
    </xdr:from>
    <xdr:to>
      <xdr:col>67</xdr:col>
      <xdr:colOff>101600</xdr:colOff>
      <xdr:row>76</xdr:row>
      <xdr:rowOff>170498</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09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15574</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579428" y="12874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163322</xdr:rowOff>
    </xdr:from>
    <xdr:to>
      <xdr:col>85</xdr:col>
      <xdr:colOff>126364</xdr:colOff>
      <xdr:row>99</xdr:row>
      <xdr:rowOff>87694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93822"/>
          <a:ext cx="1269" cy="146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91521</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706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87694</xdr:rowOff>
    </xdr:from>
    <xdr:to>
      <xdr:col>86</xdr:col>
      <xdr:colOff>25400</xdr:colOff>
      <xdr:row>99</xdr:row>
      <xdr:rowOff>87694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7061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109999</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36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163322</xdr:rowOff>
    </xdr:from>
    <xdr:to>
      <xdr:col>86</xdr:col>
      <xdr:colOff>25400</xdr:colOff>
      <xdr:row>90</xdr:row>
      <xdr:rowOff>163322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9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83159</xdr:rowOff>
    </xdr:from>
    <xdr:to>
      <xdr:col>85</xdr:col>
      <xdr:colOff>127000</xdr:colOff>
      <xdr:row>95</xdr:row>
      <xdr:rowOff>101143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370909"/>
          <a:ext cx="838200" cy="1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46817</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163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23940</xdr:rowOff>
    </xdr:from>
    <xdr:to>
      <xdr:col>85</xdr:col>
      <xdr:colOff>177800</xdr:colOff>
      <xdr:row>95</xdr:row>
      <xdr:rowOff>125540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1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101143</xdr:rowOff>
    </xdr:from>
    <xdr:to>
      <xdr:col>81</xdr:col>
      <xdr:colOff>50800</xdr:colOff>
      <xdr:row>95</xdr:row>
      <xdr:rowOff>123392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388893"/>
          <a:ext cx="889000" cy="22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159804</xdr:rowOff>
    </xdr:from>
    <xdr:to>
      <xdr:col>81</xdr:col>
      <xdr:colOff>101600</xdr:colOff>
      <xdr:row>95</xdr:row>
      <xdr:rowOff>89954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106481</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05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41135</xdr:rowOff>
    </xdr:from>
    <xdr:to>
      <xdr:col>76</xdr:col>
      <xdr:colOff>114300</xdr:colOff>
      <xdr:row>95</xdr:row>
      <xdr:rowOff>123392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328885"/>
          <a:ext cx="889000" cy="8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16396</xdr:rowOff>
    </xdr:from>
    <xdr:to>
      <xdr:col>76</xdr:col>
      <xdr:colOff>165100</xdr:colOff>
      <xdr:row>95</xdr:row>
      <xdr:rowOff>117996</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134523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07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41135</xdr:rowOff>
    </xdr:from>
    <xdr:to>
      <xdr:col>71</xdr:col>
      <xdr:colOff>177800</xdr:colOff>
      <xdr:row>95</xdr:row>
      <xdr:rowOff>171362</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328885"/>
          <a:ext cx="889000" cy="13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159956</xdr:rowOff>
    </xdr:from>
    <xdr:to>
      <xdr:col>72</xdr:col>
      <xdr:colOff>38100</xdr:colOff>
      <xdr:row>95</xdr:row>
      <xdr:rowOff>90106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106633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05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80556</xdr:rowOff>
    </xdr:from>
    <xdr:to>
      <xdr:col>67</xdr:col>
      <xdr:colOff>101600</xdr:colOff>
      <xdr:row>96</xdr:row>
      <xdr:rowOff>10706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27233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14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32359</xdr:rowOff>
    </xdr:from>
    <xdr:to>
      <xdr:col>85</xdr:col>
      <xdr:colOff>177800</xdr:colOff>
      <xdr:row>95</xdr:row>
      <xdr:rowOff>133959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32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10786</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29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50343</xdr:rowOff>
    </xdr:from>
    <xdr:to>
      <xdr:col>81</xdr:col>
      <xdr:colOff>101600</xdr:colOff>
      <xdr:row>95</xdr:row>
      <xdr:rowOff>151943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33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143070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43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72592</xdr:rowOff>
    </xdr:from>
    <xdr:to>
      <xdr:col>76</xdr:col>
      <xdr:colOff>165100</xdr:colOff>
      <xdr:row>96</xdr:row>
      <xdr:rowOff>2742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36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165319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45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161785</xdr:rowOff>
    </xdr:from>
    <xdr:to>
      <xdr:col>72</xdr:col>
      <xdr:colOff>38100</xdr:colOff>
      <xdr:row>95</xdr:row>
      <xdr:rowOff>91935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2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83062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370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120562</xdr:rowOff>
    </xdr:from>
    <xdr:to>
      <xdr:col>67</xdr:col>
      <xdr:colOff>101600</xdr:colOff>
      <xdr:row>96</xdr:row>
      <xdr:rowOff>50712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40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41839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50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30353</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173853"/>
          <a:ext cx="1269" cy="15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148480</xdr:rowOff>
    </xdr:from>
    <xdr:ext cx="534377"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494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12,261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30353</xdr:rowOff>
    </xdr:from>
    <xdr:to>
      <xdr:col>116</xdr:col>
      <xdr:colOff>152400</xdr:colOff>
      <xdr:row>30</xdr:row>
      <xdr:rowOff>30353</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17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85725</xdr:rowOff>
    </xdr:from>
    <xdr:to>
      <xdr:col>116</xdr:col>
      <xdr:colOff>63500</xdr:colOff>
      <xdr:row>36</xdr:row>
      <xdr:rowOff>107950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1323300" y="6257925"/>
          <a:ext cx="83820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103014</xdr:rowOff>
    </xdr:from>
    <xdr:ext cx="469744"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275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124587</xdr:rowOff>
    </xdr:from>
    <xdr:to>
      <xdr:col>116</xdr:col>
      <xdr:colOff>114300</xdr:colOff>
      <xdr:row>37</xdr:row>
      <xdr:rowOff>54737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296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104394</xdr:rowOff>
    </xdr:from>
    <xdr:to>
      <xdr:col>111</xdr:col>
      <xdr:colOff>177800</xdr:colOff>
      <xdr:row>36</xdr:row>
      <xdr:rowOff>107950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276594"/>
          <a:ext cx="889000" cy="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117729</xdr:rowOff>
    </xdr:from>
    <xdr:to>
      <xdr:col>112</xdr:col>
      <xdr:colOff>38100</xdr:colOff>
      <xdr:row>37</xdr:row>
      <xdr:rowOff>47879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28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39006</xdr:rowOff>
    </xdr:from>
    <xdr:ext cx="469744"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088428" y="638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70104</xdr:rowOff>
    </xdr:from>
    <xdr:to>
      <xdr:col>107</xdr:col>
      <xdr:colOff>50800</xdr:colOff>
      <xdr:row>36</xdr:row>
      <xdr:rowOff>104394</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24230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93472</xdr:rowOff>
    </xdr:from>
    <xdr:to>
      <xdr:col>107</xdr:col>
      <xdr:colOff>101600</xdr:colOff>
      <xdr:row>37</xdr:row>
      <xdr:rowOff>23622</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14749</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199428" y="635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36449</xdr:rowOff>
    </xdr:from>
    <xdr:to>
      <xdr:col>102</xdr:col>
      <xdr:colOff>114300</xdr:colOff>
      <xdr:row>36</xdr:row>
      <xdr:rowOff>70104</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208649"/>
          <a:ext cx="889000"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118364</xdr:rowOff>
    </xdr:from>
    <xdr:to>
      <xdr:col>102</xdr:col>
      <xdr:colOff>165100</xdr:colOff>
      <xdr:row>37</xdr:row>
      <xdr:rowOff>48514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39641</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10428" y="638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102616</xdr:rowOff>
    </xdr:from>
    <xdr:to>
      <xdr:col>98</xdr:col>
      <xdr:colOff>38100</xdr:colOff>
      <xdr:row>37</xdr:row>
      <xdr:rowOff>32766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23893</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21428" y="636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34925</xdr:rowOff>
    </xdr:from>
    <xdr:to>
      <xdr:col>116</xdr:col>
      <xdr:colOff>114300</xdr:colOff>
      <xdr:row>36</xdr:row>
      <xdr:rowOff>136525</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2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57802</xdr:rowOff>
    </xdr:from>
    <xdr:ext cx="469744"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05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57150</xdr:rowOff>
    </xdr:from>
    <xdr:to>
      <xdr:col>112</xdr:col>
      <xdr:colOff>38100</xdr:colOff>
      <xdr:row>36</xdr:row>
      <xdr:rowOff>158750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3827</xdr:rowOff>
    </xdr:from>
    <xdr:ext cx="469744"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088428" y="600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53594</xdr:rowOff>
    </xdr:from>
    <xdr:to>
      <xdr:col>107</xdr:col>
      <xdr:colOff>101600</xdr:colOff>
      <xdr:row>36</xdr:row>
      <xdr:rowOff>155194</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22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271</xdr:rowOff>
    </xdr:from>
    <xdr:ext cx="469744"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199428" y="600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19304</xdr:rowOff>
    </xdr:from>
    <xdr:to>
      <xdr:col>102</xdr:col>
      <xdr:colOff>165100</xdr:colOff>
      <xdr:row>36</xdr:row>
      <xdr:rowOff>120904</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19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137431</xdr:rowOff>
    </xdr:from>
    <xdr:ext cx="469744"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10428" y="596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157099</xdr:rowOff>
    </xdr:from>
    <xdr:to>
      <xdr:col>98</xdr:col>
      <xdr:colOff>38100</xdr:colOff>
      <xdr:row>36</xdr:row>
      <xdr:rowOff>87249</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15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103776</xdr:rowOff>
    </xdr:from>
    <xdr:ext cx="469744"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21428" y="593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・総務費が前年度比で増加しているが、これは主に定額減税補足給付金の給付費や人件費の増加等によるものである。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・民生費が前年度比で増加しているが、これは主に施設型給付費や児童手当の対象拡大に伴う給付費の増加等によるものである。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・衛生費が前年度比で増加しているが、これは主に衛生研究所建替事業やごみ処理工場の施設整備費の増加等によるものである。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・土木費が前年度比で増加しているが、これは主に市営住宅の建替に伴う建設費や道路維持費の増加等によるものである。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・消防費が前年度比で増加しているが、これは主に通信システム整備費の増加等によるものである。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・教育費が前年度比で増加しているが、これは主に学校施設の増改築や長寿命化事業の増加等によるものである。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宮城県仙台市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令和６年度決算においては、標準財政規模比で、財政調整基金残高および実質収支額がともに減少、実質単年度収支は悪化となった。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歳入面では、市税や普通交付税の増加等があったものの、歳出面においては、物価や労務単価の高騰に伴う物件費の増加や高齢化の進展に伴う扶助費の増加などの影響により相応の一般財源負担が発生し、財政調整基金の取り崩しを行わざるを得ず、基金残高の減少、実質単年度収支の悪化につなが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宮城県仙台市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会計ごとの実質収支の黒字／赤字について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年度以降、自動車運送事業会計でのみ実質収支での赤字が発生している。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400">
            <a:effectLst/>
            <a:latin typeface="ＭＳ ゴシック" panose="020B0609070205080204" pitchFamily="49" charset="-128"/>
            <a:ea typeface="ＭＳ ゴシック" panose="020B0609070205080204" pitchFamily="49" charset="-128"/>
          </a:endParaRPr>
        </a:p>
        <a:p>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年度との比較について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連結実質赤字比率は、令和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1.72</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ポイント悪化している。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これは、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一般</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会計等の実質収支額が減少したことや、</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ガス</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事業会計において流動資産の減により資金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剰余</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額が減少したことなどによるものである。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624902682</v>
      </c>
      <c r="BO4" s="358"/>
      <c r="BP4" s="358"/>
      <c r="BQ4" s="358"/>
      <c r="BR4" s="358"/>
      <c r="BS4" s="358"/>
      <c r="BT4" s="358"/>
      <c r="BU4" s="359"/>
      <c r="BV4" s="357">
        <v>592650350</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v>
      </c>
      <c r="CU4" s="364"/>
      <c r="CV4" s="364"/>
      <c r="CW4" s="364"/>
      <c r="CX4" s="364"/>
      <c r="CY4" s="364"/>
      <c r="CZ4" s="364"/>
      <c r="DA4" s="365"/>
      <c r="DB4" s="363">
        <v>1.4</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616736747</v>
      </c>
      <c r="BO5" s="395"/>
      <c r="BP5" s="395"/>
      <c r="BQ5" s="395"/>
      <c r="BR5" s="395"/>
      <c r="BS5" s="395"/>
      <c r="BT5" s="395"/>
      <c r="BU5" s="396"/>
      <c r="BV5" s="394">
        <v>583937600</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98.8</v>
      </c>
      <c r="CU5" s="392"/>
      <c r="CV5" s="392"/>
      <c r="CW5" s="392"/>
      <c r="CX5" s="392"/>
      <c r="CY5" s="392"/>
      <c r="CZ5" s="392"/>
      <c r="DA5" s="393"/>
      <c r="DB5" s="391">
        <v>97</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8165935</v>
      </c>
      <c r="BO6" s="395"/>
      <c r="BP6" s="395"/>
      <c r="BQ6" s="395"/>
      <c r="BR6" s="395"/>
      <c r="BS6" s="395"/>
      <c r="BT6" s="395"/>
      <c r="BU6" s="396"/>
      <c r="BV6" s="394">
        <v>8712750</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100.3</v>
      </c>
      <c r="CU6" s="432"/>
      <c r="CV6" s="432"/>
      <c r="CW6" s="432"/>
      <c r="CX6" s="432"/>
      <c r="CY6" s="432"/>
      <c r="CZ6" s="432"/>
      <c r="DA6" s="433"/>
      <c r="DB6" s="431">
        <v>100.4</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5315462</v>
      </c>
      <c r="BO7" s="395"/>
      <c r="BP7" s="395"/>
      <c r="BQ7" s="395"/>
      <c r="BR7" s="395"/>
      <c r="BS7" s="395"/>
      <c r="BT7" s="395"/>
      <c r="BU7" s="396"/>
      <c r="BV7" s="394">
        <v>4643279</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299118178</v>
      </c>
      <c r="CU7" s="395"/>
      <c r="CV7" s="395"/>
      <c r="CW7" s="395"/>
      <c r="CX7" s="395"/>
      <c r="CY7" s="395"/>
      <c r="CZ7" s="395"/>
      <c r="DA7" s="396"/>
      <c r="DB7" s="394">
        <v>293468229</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2850473</v>
      </c>
      <c r="BO8" s="395"/>
      <c r="BP8" s="395"/>
      <c r="BQ8" s="395"/>
      <c r="BR8" s="395"/>
      <c r="BS8" s="395"/>
      <c r="BT8" s="395"/>
      <c r="BU8" s="396"/>
      <c r="BV8" s="394">
        <v>4069471</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0.87</v>
      </c>
      <c r="CU8" s="435"/>
      <c r="CV8" s="435"/>
      <c r="CW8" s="435"/>
      <c r="CX8" s="435"/>
      <c r="CY8" s="435"/>
      <c r="CZ8" s="435"/>
      <c r="DA8" s="436"/>
      <c r="DB8" s="434">
        <v>0.88</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1096704</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-1218998</v>
      </c>
      <c r="BO9" s="395"/>
      <c r="BP9" s="395"/>
      <c r="BQ9" s="395"/>
      <c r="BR9" s="395"/>
      <c r="BS9" s="395"/>
      <c r="BT9" s="395"/>
      <c r="BU9" s="396"/>
      <c r="BV9" s="394">
        <v>472830</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14.5</v>
      </c>
      <c r="CU9" s="392"/>
      <c r="CV9" s="392"/>
      <c r="CW9" s="392"/>
      <c r="CX9" s="392"/>
      <c r="CY9" s="392"/>
      <c r="CZ9" s="392"/>
      <c r="DA9" s="393"/>
      <c r="DB9" s="391">
        <v>15</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1082159</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669967</v>
      </c>
      <c r="BO10" s="395"/>
      <c r="BP10" s="395"/>
      <c r="BQ10" s="395"/>
      <c r="BR10" s="395"/>
      <c r="BS10" s="395"/>
      <c r="BT10" s="395"/>
      <c r="BU10" s="396"/>
      <c r="BV10" s="394">
        <v>194032</v>
      </c>
      <c r="BW10" s="395"/>
      <c r="BX10" s="395"/>
      <c r="BY10" s="395"/>
      <c r="BZ10" s="395"/>
      <c r="CA10" s="395"/>
      <c r="CB10" s="395"/>
      <c r="CC10" s="396"/>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119</v>
      </c>
      <c r="AV11" s="427"/>
      <c r="AW11" s="427"/>
      <c r="AX11" s="427"/>
      <c r="AY11" s="428" t="s">
        <v>120</v>
      </c>
      <c r="AZ11" s="429"/>
      <c r="BA11" s="429"/>
      <c r="BB11" s="429"/>
      <c r="BC11" s="429"/>
      <c r="BD11" s="429"/>
      <c r="BE11" s="429"/>
      <c r="BF11" s="429"/>
      <c r="BG11" s="429"/>
      <c r="BH11" s="429"/>
      <c r="BI11" s="429"/>
      <c r="BJ11" s="429"/>
      <c r="BK11" s="429"/>
      <c r="BL11" s="429"/>
      <c r="BM11" s="430"/>
      <c r="BN11" s="394">
        <v>6000</v>
      </c>
      <c r="BO11" s="395"/>
      <c r="BP11" s="395"/>
      <c r="BQ11" s="395"/>
      <c r="BR11" s="395"/>
      <c r="BS11" s="395"/>
      <c r="BT11" s="395"/>
      <c r="BU11" s="396"/>
      <c r="BV11" s="394">
        <v>23399</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1064142</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4227357</v>
      </c>
      <c r="BO12" s="395"/>
      <c r="BP12" s="395"/>
      <c r="BQ12" s="395"/>
      <c r="BR12" s="395"/>
      <c r="BS12" s="395"/>
      <c r="BT12" s="395"/>
      <c r="BU12" s="396"/>
      <c r="BV12" s="394">
        <v>3742649</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1046798</v>
      </c>
      <c r="S13" s="479"/>
      <c r="T13" s="479"/>
      <c r="U13" s="479"/>
      <c r="V13" s="480"/>
      <c r="W13" s="410" t="s">
        <v>131</v>
      </c>
      <c r="X13" s="411"/>
      <c r="Y13" s="411"/>
      <c r="Z13" s="411"/>
      <c r="AA13" s="411"/>
      <c r="AB13" s="401"/>
      <c r="AC13" s="445">
        <v>3853</v>
      </c>
      <c r="AD13" s="446"/>
      <c r="AE13" s="446"/>
      <c r="AF13" s="446"/>
      <c r="AG13" s="488"/>
      <c r="AH13" s="445">
        <v>3717</v>
      </c>
      <c r="AI13" s="446"/>
      <c r="AJ13" s="446"/>
      <c r="AK13" s="446"/>
      <c r="AL13" s="447"/>
      <c r="AM13" s="423" t="s">
        <v>132</v>
      </c>
      <c r="AN13" s="424"/>
      <c r="AO13" s="424"/>
      <c r="AP13" s="424"/>
      <c r="AQ13" s="424"/>
      <c r="AR13" s="424"/>
      <c r="AS13" s="424"/>
      <c r="AT13" s="425"/>
      <c r="AU13" s="426" t="s">
        <v>119</v>
      </c>
      <c r="AV13" s="427"/>
      <c r="AW13" s="427"/>
      <c r="AX13" s="427"/>
      <c r="AY13" s="428" t="s">
        <v>133</v>
      </c>
      <c r="AZ13" s="429"/>
      <c r="BA13" s="429"/>
      <c r="BB13" s="429"/>
      <c r="BC13" s="429"/>
      <c r="BD13" s="429"/>
      <c r="BE13" s="429"/>
      <c r="BF13" s="429"/>
      <c r="BG13" s="429"/>
      <c r="BH13" s="429"/>
      <c r="BI13" s="429"/>
      <c r="BJ13" s="429"/>
      <c r="BK13" s="429"/>
      <c r="BL13" s="429"/>
      <c r="BM13" s="430"/>
      <c r="BN13" s="394">
        <v>-4770388</v>
      </c>
      <c r="BO13" s="395"/>
      <c r="BP13" s="395"/>
      <c r="BQ13" s="395"/>
      <c r="BR13" s="395"/>
      <c r="BS13" s="395"/>
      <c r="BT13" s="395"/>
      <c r="BU13" s="396"/>
      <c r="BV13" s="394">
        <v>-3052388</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4.9000000000000004</v>
      </c>
      <c r="CU13" s="392"/>
      <c r="CV13" s="392"/>
      <c r="CW13" s="392"/>
      <c r="CX13" s="392"/>
      <c r="CY13" s="392"/>
      <c r="CZ13" s="392"/>
      <c r="DA13" s="393"/>
      <c r="DB13" s="391">
        <v>6.1</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1066362</v>
      </c>
      <c r="S14" s="479"/>
      <c r="T14" s="479"/>
      <c r="U14" s="479"/>
      <c r="V14" s="480"/>
      <c r="W14" s="384"/>
      <c r="X14" s="385"/>
      <c r="Y14" s="385"/>
      <c r="Z14" s="385"/>
      <c r="AA14" s="385"/>
      <c r="AB14" s="374"/>
      <c r="AC14" s="481">
        <v>0.8</v>
      </c>
      <c r="AD14" s="482"/>
      <c r="AE14" s="482"/>
      <c r="AF14" s="482"/>
      <c r="AG14" s="483"/>
      <c r="AH14" s="481">
        <v>0.8</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44.6</v>
      </c>
      <c r="CU14" s="493"/>
      <c r="CV14" s="493"/>
      <c r="CW14" s="493"/>
      <c r="CX14" s="493"/>
      <c r="CY14" s="493"/>
      <c r="CZ14" s="493"/>
      <c r="DA14" s="494"/>
      <c r="DB14" s="492">
        <v>52.3</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1050581</v>
      </c>
      <c r="S15" s="479"/>
      <c r="T15" s="479"/>
      <c r="U15" s="479"/>
      <c r="V15" s="480"/>
      <c r="W15" s="410" t="s">
        <v>137</v>
      </c>
      <c r="X15" s="411"/>
      <c r="Y15" s="411"/>
      <c r="Z15" s="411"/>
      <c r="AA15" s="411"/>
      <c r="AB15" s="401"/>
      <c r="AC15" s="445">
        <v>77560</v>
      </c>
      <c r="AD15" s="446"/>
      <c r="AE15" s="446"/>
      <c r="AF15" s="446"/>
      <c r="AG15" s="488"/>
      <c r="AH15" s="445">
        <v>77038</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207067789</v>
      </c>
      <c r="BO15" s="358"/>
      <c r="BP15" s="358"/>
      <c r="BQ15" s="358"/>
      <c r="BR15" s="358"/>
      <c r="BS15" s="358"/>
      <c r="BT15" s="358"/>
      <c r="BU15" s="359"/>
      <c r="BV15" s="357">
        <v>203446950</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15.9</v>
      </c>
      <c r="AD16" s="482"/>
      <c r="AE16" s="482"/>
      <c r="AF16" s="482"/>
      <c r="AG16" s="483"/>
      <c r="AH16" s="481">
        <v>16.5</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242513185</v>
      </c>
      <c r="BO16" s="395"/>
      <c r="BP16" s="395"/>
      <c r="BQ16" s="395"/>
      <c r="BR16" s="395"/>
      <c r="BS16" s="395"/>
      <c r="BT16" s="395"/>
      <c r="BU16" s="396"/>
      <c r="BV16" s="394">
        <v>232389183</v>
      </c>
      <c r="BW16" s="395"/>
      <c r="BX16" s="395"/>
      <c r="BY16" s="395"/>
      <c r="BZ16" s="395"/>
      <c r="CA16" s="395"/>
      <c r="CB16" s="395"/>
      <c r="CC16" s="396"/>
      <c r="CD16" s="172"/>
      <c r="CE16" s="508" t="s">
        <v>143</v>
      </c>
      <c r="CF16" s="508"/>
      <c r="CG16" s="508"/>
      <c r="CH16" s="508"/>
      <c r="CI16" s="508"/>
      <c r="CJ16" s="508"/>
      <c r="CK16" s="508"/>
      <c r="CL16" s="508"/>
      <c r="CM16" s="508"/>
      <c r="CN16" s="508"/>
      <c r="CO16" s="508"/>
      <c r="CP16" s="508"/>
      <c r="CQ16" s="508"/>
      <c r="CR16" s="508"/>
      <c r="CS16" s="509"/>
      <c r="CT16" s="391">
        <v>4.5</v>
      </c>
      <c r="CU16" s="392"/>
      <c r="CV16" s="392"/>
      <c r="CW16" s="392"/>
      <c r="CX16" s="392"/>
      <c r="CY16" s="392"/>
      <c r="CZ16" s="392"/>
      <c r="DA16" s="393"/>
      <c r="DB16" s="391">
        <v>0.6</v>
      </c>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144</v>
      </c>
      <c r="N17" s="506"/>
      <c r="O17" s="506"/>
      <c r="P17" s="506"/>
      <c r="Q17" s="507"/>
      <c r="R17" s="500" t="s">
        <v>145</v>
      </c>
      <c r="S17" s="501"/>
      <c r="T17" s="501"/>
      <c r="U17" s="501"/>
      <c r="V17" s="502"/>
      <c r="W17" s="410" t="s">
        <v>146</v>
      </c>
      <c r="X17" s="411"/>
      <c r="Y17" s="411"/>
      <c r="Z17" s="411"/>
      <c r="AA17" s="411"/>
      <c r="AB17" s="401"/>
      <c r="AC17" s="445">
        <v>406208</v>
      </c>
      <c r="AD17" s="446"/>
      <c r="AE17" s="446"/>
      <c r="AF17" s="446"/>
      <c r="AG17" s="488"/>
      <c r="AH17" s="445">
        <v>386007</v>
      </c>
      <c r="AI17" s="446"/>
      <c r="AJ17" s="446"/>
      <c r="AK17" s="446"/>
      <c r="AL17" s="447"/>
      <c r="AM17" s="423"/>
      <c r="AN17" s="424"/>
      <c r="AO17" s="424"/>
      <c r="AP17" s="424"/>
      <c r="AQ17" s="424"/>
      <c r="AR17" s="424"/>
      <c r="AS17" s="424"/>
      <c r="AT17" s="425"/>
      <c r="AU17" s="426"/>
      <c r="AV17" s="427"/>
      <c r="AW17" s="427"/>
      <c r="AX17" s="427"/>
      <c r="AY17" s="428" t="s">
        <v>147</v>
      </c>
      <c r="AZ17" s="429"/>
      <c r="BA17" s="429"/>
      <c r="BB17" s="429"/>
      <c r="BC17" s="429"/>
      <c r="BD17" s="429"/>
      <c r="BE17" s="429"/>
      <c r="BF17" s="429"/>
      <c r="BG17" s="429"/>
      <c r="BH17" s="429"/>
      <c r="BI17" s="429"/>
      <c r="BJ17" s="429"/>
      <c r="BK17" s="429"/>
      <c r="BL17" s="429"/>
      <c r="BM17" s="430"/>
      <c r="BN17" s="394">
        <v>259148950</v>
      </c>
      <c r="BO17" s="395"/>
      <c r="BP17" s="395"/>
      <c r="BQ17" s="395"/>
      <c r="BR17" s="395"/>
      <c r="BS17" s="395"/>
      <c r="BT17" s="395"/>
      <c r="BU17" s="396"/>
      <c r="BV17" s="394">
        <v>254711776</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148</v>
      </c>
      <c r="C18" s="437"/>
      <c r="D18" s="437"/>
      <c r="E18" s="517"/>
      <c r="F18" s="517"/>
      <c r="G18" s="517"/>
      <c r="H18" s="517"/>
      <c r="I18" s="517"/>
      <c r="J18" s="517"/>
      <c r="K18" s="517"/>
      <c r="L18" s="518">
        <v>786.35</v>
      </c>
      <c r="M18" s="518"/>
      <c r="N18" s="518"/>
      <c r="O18" s="518"/>
      <c r="P18" s="518"/>
      <c r="Q18" s="518"/>
      <c r="R18" s="519"/>
      <c r="S18" s="519"/>
      <c r="T18" s="519"/>
      <c r="U18" s="519"/>
      <c r="V18" s="520"/>
      <c r="W18" s="412"/>
      <c r="X18" s="413"/>
      <c r="Y18" s="413"/>
      <c r="Z18" s="413"/>
      <c r="AA18" s="413"/>
      <c r="AB18" s="404"/>
      <c r="AC18" s="521">
        <v>83.3</v>
      </c>
      <c r="AD18" s="522"/>
      <c r="AE18" s="522"/>
      <c r="AF18" s="522"/>
      <c r="AG18" s="523"/>
      <c r="AH18" s="521">
        <v>82.7</v>
      </c>
      <c r="AI18" s="522"/>
      <c r="AJ18" s="522"/>
      <c r="AK18" s="522"/>
      <c r="AL18" s="524"/>
      <c r="AM18" s="423"/>
      <c r="AN18" s="424"/>
      <c r="AO18" s="424"/>
      <c r="AP18" s="424"/>
      <c r="AQ18" s="424"/>
      <c r="AR18" s="424"/>
      <c r="AS18" s="424"/>
      <c r="AT18" s="425"/>
      <c r="AU18" s="426"/>
      <c r="AV18" s="427"/>
      <c r="AW18" s="427"/>
      <c r="AX18" s="427"/>
      <c r="AY18" s="428" t="s">
        <v>149</v>
      </c>
      <c r="AZ18" s="429"/>
      <c r="BA18" s="429"/>
      <c r="BB18" s="429"/>
      <c r="BC18" s="429"/>
      <c r="BD18" s="429"/>
      <c r="BE18" s="429"/>
      <c r="BF18" s="429"/>
      <c r="BG18" s="429"/>
      <c r="BH18" s="429"/>
      <c r="BI18" s="429"/>
      <c r="BJ18" s="429"/>
      <c r="BK18" s="429"/>
      <c r="BL18" s="429"/>
      <c r="BM18" s="430"/>
      <c r="BN18" s="394">
        <v>305115213</v>
      </c>
      <c r="BO18" s="395"/>
      <c r="BP18" s="395"/>
      <c r="BQ18" s="395"/>
      <c r="BR18" s="395"/>
      <c r="BS18" s="395"/>
      <c r="BT18" s="395"/>
      <c r="BU18" s="396"/>
      <c r="BV18" s="394">
        <v>287601632</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150</v>
      </c>
      <c r="C19" s="437"/>
      <c r="D19" s="437"/>
      <c r="E19" s="517"/>
      <c r="F19" s="517"/>
      <c r="G19" s="517"/>
      <c r="H19" s="517"/>
      <c r="I19" s="517"/>
      <c r="J19" s="517"/>
      <c r="K19" s="517"/>
      <c r="L19" s="525">
        <v>1395</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151</v>
      </c>
      <c r="AZ19" s="429"/>
      <c r="BA19" s="429"/>
      <c r="BB19" s="429"/>
      <c r="BC19" s="429"/>
      <c r="BD19" s="429"/>
      <c r="BE19" s="429"/>
      <c r="BF19" s="429"/>
      <c r="BG19" s="429"/>
      <c r="BH19" s="429"/>
      <c r="BI19" s="429"/>
      <c r="BJ19" s="429"/>
      <c r="BK19" s="429"/>
      <c r="BL19" s="429"/>
      <c r="BM19" s="430"/>
      <c r="BN19" s="394">
        <v>376849514</v>
      </c>
      <c r="BO19" s="395"/>
      <c r="BP19" s="395"/>
      <c r="BQ19" s="395"/>
      <c r="BR19" s="395"/>
      <c r="BS19" s="395"/>
      <c r="BT19" s="395"/>
      <c r="BU19" s="396"/>
      <c r="BV19" s="394">
        <v>357720710</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152</v>
      </c>
      <c r="C20" s="437"/>
      <c r="D20" s="437"/>
      <c r="E20" s="517"/>
      <c r="F20" s="517"/>
      <c r="G20" s="517"/>
      <c r="H20" s="517"/>
      <c r="I20" s="517"/>
      <c r="J20" s="517"/>
      <c r="K20" s="517"/>
      <c r="L20" s="525">
        <v>525455</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153</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154</v>
      </c>
      <c r="C22" s="538"/>
      <c r="D22" s="539"/>
      <c r="E22" s="406" t="s">
        <v>1</v>
      </c>
      <c r="F22" s="411"/>
      <c r="G22" s="411"/>
      <c r="H22" s="411"/>
      <c r="I22" s="411"/>
      <c r="J22" s="411"/>
      <c r="K22" s="401"/>
      <c r="L22" s="406" t="s">
        <v>155</v>
      </c>
      <c r="M22" s="411"/>
      <c r="N22" s="411"/>
      <c r="O22" s="411"/>
      <c r="P22" s="401"/>
      <c r="Q22" s="569" t="s">
        <v>156</v>
      </c>
      <c r="R22" s="570"/>
      <c r="S22" s="570"/>
      <c r="T22" s="570"/>
      <c r="U22" s="570"/>
      <c r="V22" s="571"/>
      <c r="W22" s="537" t="s">
        <v>157</v>
      </c>
      <c r="X22" s="538"/>
      <c r="Y22" s="539"/>
      <c r="Z22" s="406" t="s">
        <v>1</v>
      </c>
      <c r="AA22" s="411"/>
      <c r="AB22" s="411"/>
      <c r="AC22" s="411"/>
      <c r="AD22" s="411"/>
      <c r="AE22" s="411"/>
      <c r="AF22" s="411"/>
      <c r="AG22" s="401"/>
      <c r="AH22" s="575" t="s">
        <v>158</v>
      </c>
      <c r="AI22" s="411"/>
      <c r="AJ22" s="411"/>
      <c r="AK22" s="411"/>
      <c r="AL22" s="401"/>
      <c r="AM22" s="575" t="s">
        <v>159</v>
      </c>
      <c r="AN22" s="576"/>
      <c r="AO22" s="576"/>
      <c r="AP22" s="576"/>
      <c r="AQ22" s="576"/>
      <c r="AR22" s="577"/>
      <c r="AS22" s="569" t="s">
        <v>156</v>
      </c>
      <c r="AT22" s="570"/>
      <c r="AU22" s="570"/>
      <c r="AV22" s="570"/>
      <c r="AW22" s="570"/>
      <c r="AX22" s="581"/>
      <c r="AY22" s="354" t="s">
        <v>160</v>
      </c>
      <c r="AZ22" s="355"/>
      <c r="BA22" s="355"/>
      <c r="BB22" s="355"/>
      <c r="BC22" s="355"/>
      <c r="BD22" s="355"/>
      <c r="BE22" s="355"/>
      <c r="BF22" s="355"/>
      <c r="BG22" s="355"/>
      <c r="BH22" s="355"/>
      <c r="BI22" s="355"/>
      <c r="BJ22" s="355"/>
      <c r="BK22" s="355"/>
      <c r="BL22" s="355"/>
      <c r="BM22" s="356"/>
      <c r="BN22" s="357">
        <v>757422978</v>
      </c>
      <c r="BO22" s="358"/>
      <c r="BP22" s="358"/>
      <c r="BQ22" s="358"/>
      <c r="BR22" s="358"/>
      <c r="BS22" s="358"/>
      <c r="BT22" s="358"/>
      <c r="BU22" s="359"/>
      <c r="BV22" s="357">
        <v>759896848</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161</v>
      </c>
      <c r="AZ23" s="429"/>
      <c r="BA23" s="429"/>
      <c r="BB23" s="429"/>
      <c r="BC23" s="429"/>
      <c r="BD23" s="429"/>
      <c r="BE23" s="429"/>
      <c r="BF23" s="429"/>
      <c r="BG23" s="429"/>
      <c r="BH23" s="429"/>
      <c r="BI23" s="429"/>
      <c r="BJ23" s="429"/>
      <c r="BK23" s="429"/>
      <c r="BL23" s="429"/>
      <c r="BM23" s="430"/>
      <c r="BN23" s="394">
        <v>198446923</v>
      </c>
      <c r="BO23" s="395"/>
      <c r="BP23" s="395"/>
      <c r="BQ23" s="395"/>
      <c r="BR23" s="395"/>
      <c r="BS23" s="395"/>
      <c r="BT23" s="395"/>
      <c r="BU23" s="396"/>
      <c r="BV23" s="394">
        <v>210476801</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162</v>
      </c>
      <c r="F24" s="424"/>
      <c r="G24" s="424"/>
      <c r="H24" s="424"/>
      <c r="I24" s="424"/>
      <c r="J24" s="424"/>
      <c r="K24" s="425"/>
      <c r="L24" s="445">
        <v>1</v>
      </c>
      <c r="M24" s="446"/>
      <c r="N24" s="446"/>
      <c r="O24" s="446"/>
      <c r="P24" s="488"/>
      <c r="Q24" s="445">
        <v>13100</v>
      </c>
      <c r="R24" s="446"/>
      <c r="S24" s="446"/>
      <c r="T24" s="446"/>
      <c r="U24" s="446"/>
      <c r="V24" s="488"/>
      <c r="W24" s="540"/>
      <c r="X24" s="541"/>
      <c r="Y24" s="542"/>
      <c r="Z24" s="444" t="s">
        <v>163</v>
      </c>
      <c r="AA24" s="424"/>
      <c r="AB24" s="424"/>
      <c r="AC24" s="424"/>
      <c r="AD24" s="424"/>
      <c r="AE24" s="424"/>
      <c r="AF24" s="424"/>
      <c r="AG24" s="425"/>
      <c r="AH24" s="445">
        <v>6806</v>
      </c>
      <c r="AI24" s="446"/>
      <c r="AJ24" s="446"/>
      <c r="AK24" s="446"/>
      <c r="AL24" s="488"/>
      <c r="AM24" s="445">
        <v>21894902</v>
      </c>
      <c r="AN24" s="446"/>
      <c r="AO24" s="446"/>
      <c r="AP24" s="446"/>
      <c r="AQ24" s="446"/>
      <c r="AR24" s="488"/>
      <c r="AS24" s="445">
        <v>3217</v>
      </c>
      <c r="AT24" s="446"/>
      <c r="AU24" s="446"/>
      <c r="AV24" s="446"/>
      <c r="AW24" s="446"/>
      <c r="AX24" s="447"/>
      <c r="AY24" s="510" t="s">
        <v>164</v>
      </c>
      <c r="AZ24" s="511"/>
      <c r="BA24" s="511"/>
      <c r="BB24" s="511"/>
      <c r="BC24" s="511"/>
      <c r="BD24" s="511"/>
      <c r="BE24" s="511"/>
      <c r="BF24" s="511"/>
      <c r="BG24" s="511"/>
      <c r="BH24" s="511"/>
      <c r="BI24" s="511"/>
      <c r="BJ24" s="511"/>
      <c r="BK24" s="511"/>
      <c r="BL24" s="511"/>
      <c r="BM24" s="512"/>
      <c r="BN24" s="394">
        <v>509116234</v>
      </c>
      <c r="BO24" s="395"/>
      <c r="BP24" s="395"/>
      <c r="BQ24" s="395"/>
      <c r="BR24" s="395"/>
      <c r="BS24" s="395"/>
      <c r="BT24" s="395"/>
      <c r="BU24" s="396"/>
      <c r="BV24" s="394">
        <v>498113415</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165</v>
      </c>
      <c r="F25" s="424"/>
      <c r="G25" s="424"/>
      <c r="H25" s="424"/>
      <c r="I25" s="424"/>
      <c r="J25" s="424"/>
      <c r="K25" s="425"/>
      <c r="L25" s="445">
        <v>3</v>
      </c>
      <c r="M25" s="446"/>
      <c r="N25" s="446"/>
      <c r="O25" s="446"/>
      <c r="P25" s="488"/>
      <c r="Q25" s="445">
        <v>10200</v>
      </c>
      <c r="R25" s="446"/>
      <c r="S25" s="446"/>
      <c r="T25" s="446"/>
      <c r="U25" s="446"/>
      <c r="V25" s="488"/>
      <c r="W25" s="540"/>
      <c r="X25" s="541"/>
      <c r="Y25" s="542"/>
      <c r="Z25" s="444" t="s">
        <v>166</v>
      </c>
      <c r="AA25" s="424"/>
      <c r="AB25" s="424"/>
      <c r="AC25" s="424"/>
      <c r="AD25" s="424"/>
      <c r="AE25" s="424"/>
      <c r="AF25" s="424"/>
      <c r="AG25" s="425"/>
      <c r="AH25" s="445">
        <v>1133</v>
      </c>
      <c r="AI25" s="446"/>
      <c r="AJ25" s="446"/>
      <c r="AK25" s="446"/>
      <c r="AL25" s="488"/>
      <c r="AM25" s="445">
        <v>3656191</v>
      </c>
      <c r="AN25" s="446"/>
      <c r="AO25" s="446"/>
      <c r="AP25" s="446"/>
      <c r="AQ25" s="446"/>
      <c r="AR25" s="488"/>
      <c r="AS25" s="445">
        <v>3227</v>
      </c>
      <c r="AT25" s="446"/>
      <c r="AU25" s="446"/>
      <c r="AV25" s="446"/>
      <c r="AW25" s="446"/>
      <c r="AX25" s="447"/>
      <c r="AY25" s="354" t="s">
        <v>167</v>
      </c>
      <c r="AZ25" s="355"/>
      <c r="BA25" s="355"/>
      <c r="BB25" s="355"/>
      <c r="BC25" s="355"/>
      <c r="BD25" s="355"/>
      <c r="BE25" s="355"/>
      <c r="BF25" s="355"/>
      <c r="BG25" s="355"/>
      <c r="BH25" s="355"/>
      <c r="BI25" s="355"/>
      <c r="BJ25" s="355"/>
      <c r="BK25" s="355"/>
      <c r="BL25" s="355"/>
      <c r="BM25" s="356"/>
      <c r="BN25" s="357">
        <v>264043316</v>
      </c>
      <c r="BO25" s="358"/>
      <c r="BP25" s="358"/>
      <c r="BQ25" s="358"/>
      <c r="BR25" s="358"/>
      <c r="BS25" s="358"/>
      <c r="BT25" s="358"/>
      <c r="BU25" s="359"/>
      <c r="BV25" s="357">
        <v>202006418</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168</v>
      </c>
      <c r="F26" s="424"/>
      <c r="G26" s="424"/>
      <c r="H26" s="424"/>
      <c r="I26" s="424"/>
      <c r="J26" s="424"/>
      <c r="K26" s="425"/>
      <c r="L26" s="445">
        <v>1</v>
      </c>
      <c r="M26" s="446"/>
      <c r="N26" s="446"/>
      <c r="O26" s="446"/>
      <c r="P26" s="488"/>
      <c r="Q26" s="445">
        <v>8300</v>
      </c>
      <c r="R26" s="446"/>
      <c r="S26" s="446"/>
      <c r="T26" s="446"/>
      <c r="U26" s="446"/>
      <c r="V26" s="488"/>
      <c r="W26" s="540"/>
      <c r="X26" s="541"/>
      <c r="Y26" s="542"/>
      <c r="Z26" s="444" t="s">
        <v>169</v>
      </c>
      <c r="AA26" s="546"/>
      <c r="AB26" s="546"/>
      <c r="AC26" s="546"/>
      <c r="AD26" s="546"/>
      <c r="AE26" s="546"/>
      <c r="AF26" s="546"/>
      <c r="AG26" s="547"/>
      <c r="AH26" s="445">
        <v>335</v>
      </c>
      <c r="AI26" s="446"/>
      <c r="AJ26" s="446"/>
      <c r="AK26" s="446"/>
      <c r="AL26" s="488"/>
      <c r="AM26" s="445">
        <v>1179535</v>
      </c>
      <c r="AN26" s="446"/>
      <c r="AO26" s="446"/>
      <c r="AP26" s="446"/>
      <c r="AQ26" s="446"/>
      <c r="AR26" s="488"/>
      <c r="AS26" s="445">
        <v>3521</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v>2058616</v>
      </c>
      <c r="BO26" s="395"/>
      <c r="BP26" s="395"/>
      <c r="BQ26" s="395"/>
      <c r="BR26" s="395"/>
      <c r="BS26" s="395"/>
      <c r="BT26" s="395"/>
      <c r="BU26" s="396"/>
      <c r="BV26" s="394">
        <v>2301085</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171</v>
      </c>
      <c r="F27" s="424"/>
      <c r="G27" s="424"/>
      <c r="H27" s="424"/>
      <c r="I27" s="424"/>
      <c r="J27" s="424"/>
      <c r="K27" s="425"/>
      <c r="L27" s="445">
        <v>1</v>
      </c>
      <c r="M27" s="446"/>
      <c r="N27" s="446"/>
      <c r="O27" s="446"/>
      <c r="P27" s="488"/>
      <c r="Q27" s="445">
        <v>10200</v>
      </c>
      <c r="R27" s="446"/>
      <c r="S27" s="446"/>
      <c r="T27" s="446"/>
      <c r="U27" s="446"/>
      <c r="V27" s="488"/>
      <c r="W27" s="540"/>
      <c r="X27" s="541"/>
      <c r="Y27" s="542"/>
      <c r="Z27" s="444" t="s">
        <v>172</v>
      </c>
      <c r="AA27" s="424"/>
      <c r="AB27" s="424"/>
      <c r="AC27" s="424"/>
      <c r="AD27" s="424"/>
      <c r="AE27" s="424"/>
      <c r="AF27" s="424"/>
      <c r="AG27" s="425"/>
      <c r="AH27" s="445">
        <v>5238</v>
      </c>
      <c r="AI27" s="446"/>
      <c r="AJ27" s="446"/>
      <c r="AK27" s="446"/>
      <c r="AL27" s="488"/>
      <c r="AM27" s="445">
        <v>18414897</v>
      </c>
      <c r="AN27" s="446"/>
      <c r="AO27" s="446"/>
      <c r="AP27" s="446"/>
      <c r="AQ27" s="446"/>
      <c r="AR27" s="488"/>
      <c r="AS27" s="445">
        <v>3516</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v>18582599</v>
      </c>
      <c r="BO27" s="514"/>
      <c r="BP27" s="514"/>
      <c r="BQ27" s="514"/>
      <c r="BR27" s="514"/>
      <c r="BS27" s="514"/>
      <c r="BT27" s="514"/>
      <c r="BU27" s="515"/>
      <c r="BV27" s="513">
        <v>18567650</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174</v>
      </c>
      <c r="F28" s="424"/>
      <c r="G28" s="424"/>
      <c r="H28" s="424"/>
      <c r="I28" s="424"/>
      <c r="J28" s="424"/>
      <c r="K28" s="425"/>
      <c r="L28" s="445">
        <v>1</v>
      </c>
      <c r="M28" s="446"/>
      <c r="N28" s="446"/>
      <c r="O28" s="446"/>
      <c r="P28" s="488"/>
      <c r="Q28" s="445">
        <v>9100</v>
      </c>
      <c r="R28" s="446"/>
      <c r="S28" s="446"/>
      <c r="T28" s="446"/>
      <c r="U28" s="446"/>
      <c r="V28" s="488"/>
      <c r="W28" s="540"/>
      <c r="X28" s="541"/>
      <c r="Y28" s="542"/>
      <c r="Z28" s="444" t="s">
        <v>175</v>
      </c>
      <c r="AA28" s="424"/>
      <c r="AB28" s="424"/>
      <c r="AC28" s="424"/>
      <c r="AD28" s="424"/>
      <c r="AE28" s="424"/>
      <c r="AF28" s="424"/>
      <c r="AG28" s="425"/>
      <c r="AH28" s="445">
        <v>299</v>
      </c>
      <c r="AI28" s="446"/>
      <c r="AJ28" s="446"/>
      <c r="AK28" s="446"/>
      <c r="AL28" s="488"/>
      <c r="AM28" s="445">
        <v>840489</v>
      </c>
      <c r="AN28" s="446"/>
      <c r="AO28" s="446"/>
      <c r="AP28" s="446"/>
      <c r="AQ28" s="446"/>
      <c r="AR28" s="488"/>
      <c r="AS28" s="445">
        <v>2811</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24104805</v>
      </c>
      <c r="BO28" s="358"/>
      <c r="BP28" s="358"/>
      <c r="BQ28" s="358"/>
      <c r="BR28" s="358"/>
      <c r="BS28" s="358"/>
      <c r="BT28" s="358"/>
      <c r="BU28" s="359"/>
      <c r="BV28" s="357">
        <v>25562195</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177</v>
      </c>
      <c r="F29" s="424"/>
      <c r="G29" s="424"/>
      <c r="H29" s="424"/>
      <c r="I29" s="424"/>
      <c r="J29" s="424"/>
      <c r="K29" s="425"/>
      <c r="L29" s="445">
        <v>53</v>
      </c>
      <c r="M29" s="446"/>
      <c r="N29" s="446"/>
      <c r="O29" s="446"/>
      <c r="P29" s="488"/>
      <c r="Q29" s="445">
        <v>8400</v>
      </c>
      <c r="R29" s="446"/>
      <c r="S29" s="446"/>
      <c r="T29" s="446"/>
      <c r="U29" s="446"/>
      <c r="V29" s="488"/>
      <c r="W29" s="543"/>
      <c r="X29" s="544"/>
      <c r="Y29" s="545"/>
      <c r="Z29" s="444" t="s">
        <v>178</v>
      </c>
      <c r="AA29" s="424"/>
      <c r="AB29" s="424"/>
      <c r="AC29" s="424"/>
      <c r="AD29" s="424"/>
      <c r="AE29" s="424"/>
      <c r="AF29" s="424"/>
      <c r="AG29" s="425"/>
      <c r="AH29" s="445">
        <v>12343</v>
      </c>
      <c r="AI29" s="446"/>
      <c r="AJ29" s="446"/>
      <c r="AK29" s="446"/>
      <c r="AL29" s="488"/>
      <c r="AM29" s="445">
        <v>41150288</v>
      </c>
      <c r="AN29" s="446"/>
      <c r="AO29" s="446"/>
      <c r="AP29" s="446"/>
      <c r="AQ29" s="446"/>
      <c r="AR29" s="488"/>
      <c r="AS29" s="445">
        <v>3334</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10605590</v>
      </c>
      <c r="BO29" s="395"/>
      <c r="BP29" s="395"/>
      <c r="BQ29" s="395"/>
      <c r="BR29" s="395"/>
      <c r="BS29" s="395"/>
      <c r="BT29" s="395"/>
      <c r="BU29" s="396"/>
      <c r="BV29" s="394">
        <v>9889349</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102.3</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82909419</v>
      </c>
      <c r="BO30" s="514"/>
      <c r="BP30" s="514"/>
      <c r="BQ30" s="514"/>
      <c r="BR30" s="514"/>
      <c r="BS30" s="514"/>
      <c r="BT30" s="514"/>
      <c r="BU30" s="515"/>
      <c r="BV30" s="513">
        <v>91355550</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187</v>
      </c>
      <c r="D33" s="418"/>
      <c r="E33" s="383" t="s">
        <v>188</v>
      </c>
      <c r="F33" s="383"/>
      <c r="G33" s="383"/>
      <c r="H33" s="383"/>
      <c r="I33" s="383"/>
      <c r="J33" s="383"/>
      <c r="K33" s="383"/>
      <c r="L33" s="383"/>
      <c r="M33" s="383"/>
      <c r="N33" s="383"/>
      <c r="O33" s="383"/>
      <c r="P33" s="383"/>
      <c r="Q33" s="383"/>
      <c r="R33" s="383"/>
      <c r="S33" s="383"/>
      <c r="T33" s="167"/>
      <c r="U33" s="418" t="s">
        <v>187</v>
      </c>
      <c r="V33" s="418"/>
      <c r="W33" s="383" t="s">
        <v>188</v>
      </c>
      <c r="X33" s="383"/>
      <c r="Y33" s="383"/>
      <c r="Z33" s="383"/>
      <c r="AA33" s="383"/>
      <c r="AB33" s="383"/>
      <c r="AC33" s="383"/>
      <c r="AD33" s="383"/>
      <c r="AE33" s="383"/>
      <c r="AF33" s="383"/>
      <c r="AG33" s="383"/>
      <c r="AH33" s="383"/>
      <c r="AI33" s="383"/>
      <c r="AJ33" s="383"/>
      <c r="AK33" s="383"/>
      <c r="AL33" s="167"/>
      <c r="AM33" s="418" t="s">
        <v>187</v>
      </c>
      <c r="AN33" s="418"/>
      <c r="AO33" s="383" t="s">
        <v>188</v>
      </c>
      <c r="AP33" s="383"/>
      <c r="AQ33" s="383"/>
      <c r="AR33" s="383"/>
      <c r="AS33" s="383"/>
      <c r="AT33" s="383"/>
      <c r="AU33" s="383"/>
      <c r="AV33" s="383"/>
      <c r="AW33" s="383"/>
      <c r="AX33" s="383"/>
      <c r="AY33" s="383"/>
      <c r="AZ33" s="383"/>
      <c r="BA33" s="383"/>
      <c r="BB33" s="383"/>
      <c r="BC33" s="383"/>
      <c r="BD33" s="173"/>
      <c r="BE33" s="383" t="s">
        <v>189</v>
      </c>
      <c r="BF33" s="383"/>
      <c r="BG33" s="383" t="s">
        <v>190</v>
      </c>
      <c r="BH33" s="383"/>
      <c r="BI33" s="383"/>
      <c r="BJ33" s="383"/>
      <c r="BK33" s="383"/>
      <c r="BL33" s="383"/>
      <c r="BM33" s="383"/>
      <c r="BN33" s="383"/>
      <c r="BO33" s="383"/>
      <c r="BP33" s="383"/>
      <c r="BQ33" s="383"/>
      <c r="BR33" s="383"/>
      <c r="BS33" s="383"/>
      <c r="BT33" s="383"/>
      <c r="BU33" s="383"/>
      <c r="BV33" s="173"/>
      <c r="BW33" s="418" t="s">
        <v>189</v>
      </c>
      <c r="BX33" s="418"/>
      <c r="BY33" s="383" t="s">
        <v>191</v>
      </c>
      <c r="BZ33" s="383"/>
      <c r="CA33" s="383"/>
      <c r="CB33" s="383"/>
      <c r="CC33" s="383"/>
      <c r="CD33" s="383"/>
      <c r="CE33" s="383"/>
      <c r="CF33" s="383"/>
      <c r="CG33" s="383"/>
      <c r="CH33" s="383"/>
      <c r="CI33" s="383"/>
      <c r="CJ33" s="383"/>
      <c r="CK33" s="383"/>
      <c r="CL33" s="383"/>
      <c r="CM33" s="383"/>
      <c r="CN33" s="167"/>
      <c r="CO33" s="418" t="s">
        <v>187</v>
      </c>
      <c r="CP33" s="418"/>
      <c r="CQ33" s="383" t="s">
        <v>192</v>
      </c>
      <c r="CR33" s="383"/>
      <c r="CS33" s="383"/>
      <c r="CT33" s="383"/>
      <c r="CU33" s="383"/>
      <c r="CV33" s="383"/>
      <c r="CW33" s="383"/>
      <c r="CX33" s="383"/>
      <c r="CY33" s="383"/>
      <c r="CZ33" s="383"/>
      <c r="DA33" s="383"/>
      <c r="DB33" s="383"/>
      <c r="DC33" s="383"/>
      <c r="DD33" s="383"/>
      <c r="DE33" s="383"/>
      <c r="DF33" s="167"/>
      <c r="DG33" s="583" t="s">
        <v>193</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7</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10</v>
      </c>
      <c r="AN34" s="584"/>
      <c r="AO34" s="585" t="str">
        <f>IF('各会計、関係団体の財政状況及び健全化判断比率'!B31="","",'各会計、関係団体の財政状況及び健全化判断比率'!B31)</f>
        <v>下水道事業会計</v>
      </c>
      <c r="AP34" s="585"/>
      <c r="AQ34" s="585"/>
      <c r="AR34" s="585"/>
      <c r="AS34" s="585"/>
      <c r="AT34" s="585"/>
      <c r="AU34" s="585"/>
      <c r="AV34" s="585"/>
      <c r="AW34" s="585"/>
      <c r="AX34" s="585"/>
      <c r="AY34" s="585"/>
      <c r="AZ34" s="585"/>
      <c r="BA34" s="585"/>
      <c r="BB34" s="585"/>
      <c r="BC34" s="585"/>
      <c r="BD34" s="163"/>
      <c r="BE34" s="584">
        <f>IF(BG34="","",MAX(C34:D43,U34:V43,AM34:AN43)+1)</f>
        <v>16</v>
      </c>
      <c r="BF34" s="584"/>
      <c r="BG34" s="585" t="str">
        <f>IF('各会計、関係団体の財政状況及び健全化判断比率'!B37="","",'各会計、関係団体の財政状況及び健全化判断比率'!B37)</f>
        <v>中央卸売市場事業特別会計</v>
      </c>
      <c r="BH34" s="585"/>
      <c r="BI34" s="585"/>
      <c r="BJ34" s="585"/>
      <c r="BK34" s="585"/>
      <c r="BL34" s="585"/>
      <c r="BM34" s="585"/>
      <c r="BN34" s="585"/>
      <c r="BO34" s="585"/>
      <c r="BP34" s="585"/>
      <c r="BQ34" s="585"/>
      <c r="BR34" s="585"/>
      <c r="BS34" s="585"/>
      <c r="BT34" s="585"/>
      <c r="BU34" s="585"/>
      <c r="BV34" s="163"/>
      <c r="BW34" s="584">
        <f>IF(BY34="","",MAX(C34:D43,U34:V43,AM34:AN43,BE34:BF43)+1)</f>
        <v>17</v>
      </c>
      <c r="BX34" s="584"/>
      <c r="BY34" s="585" t="str">
        <f>IF('各会計、関係団体の財政状況及び健全化判断比率'!B68="","",'各会計、関係団体の財政状況及び健全化判断比率'!B68)</f>
        <v>宮城県後期高齢者医療広域連合</v>
      </c>
      <c r="BZ34" s="585"/>
      <c r="CA34" s="585"/>
      <c r="CB34" s="585"/>
      <c r="CC34" s="585"/>
      <c r="CD34" s="585"/>
      <c r="CE34" s="585"/>
      <c r="CF34" s="585"/>
      <c r="CG34" s="585"/>
      <c r="CH34" s="585"/>
      <c r="CI34" s="585"/>
      <c r="CJ34" s="585"/>
      <c r="CK34" s="585"/>
      <c r="CL34" s="585"/>
      <c r="CM34" s="585"/>
      <c r="CN34" s="163"/>
      <c r="CO34" s="584">
        <f>IF(CQ34="","",MAX(C34:D43,U34:V43,AM34:AN43,BE34:BF43,BW34:BX43)+1)</f>
        <v>18</v>
      </c>
      <c r="CP34" s="584"/>
      <c r="CQ34" s="585" t="str">
        <f>IF('各会計、関係団体の財政状況及び健全化判断比率'!BS7="","",'各会計、関係団体の財政状況及び健全化判断比率'!BS7)</f>
        <v>（公財）仙台ひと・まち交流財団</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f>IF(E35="","",C34+1)</f>
        <v>2</v>
      </c>
      <c r="D35" s="584"/>
      <c r="E35" s="585" t="str">
        <f>IF('各会計、関係団体の財政状況及び健全化判断比率'!B8="","",'各会計、関係団体の財政状況及び健全化判断比率'!B8)</f>
        <v>都市改造事業特別会計</v>
      </c>
      <c r="F35" s="585"/>
      <c r="G35" s="585"/>
      <c r="H35" s="585"/>
      <c r="I35" s="585"/>
      <c r="J35" s="585"/>
      <c r="K35" s="585"/>
      <c r="L35" s="585"/>
      <c r="M35" s="585"/>
      <c r="N35" s="585"/>
      <c r="O35" s="585"/>
      <c r="P35" s="585"/>
      <c r="Q35" s="585"/>
      <c r="R35" s="585"/>
      <c r="S35" s="585"/>
      <c r="T35" s="163"/>
      <c r="U35" s="584">
        <f>IF(W35="","",U34+1)</f>
        <v>8</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63"/>
      <c r="AM35" s="584">
        <f t="shared" ref="AM35:AM43" si="0">IF(AO35="","",AM34+1)</f>
        <v>11</v>
      </c>
      <c r="AN35" s="584"/>
      <c r="AO35" s="585" t="str">
        <f>IF('各会計、関係団体の財政状況及び健全化判断比率'!B32="","",'各会計、関係団体の財政状況及び健全化判断比率'!B32)</f>
        <v>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t="str">
        <f t="shared" ref="BW35:BW43" si="2">IF(BY35="","",BW34+1)</f>
        <v/>
      </c>
      <c r="BX35" s="584"/>
      <c r="BY35" s="585" t="str">
        <f>IF('各会計、関係団体の財政状況及び健全化判断比率'!B69="","",'各会計、関係団体の財政状況及び健全化判断比率'!B69)</f>
        <v/>
      </c>
      <c r="BZ35" s="585"/>
      <c r="CA35" s="585"/>
      <c r="CB35" s="585"/>
      <c r="CC35" s="585"/>
      <c r="CD35" s="585"/>
      <c r="CE35" s="585"/>
      <c r="CF35" s="585"/>
      <c r="CG35" s="585"/>
      <c r="CH35" s="585"/>
      <c r="CI35" s="585"/>
      <c r="CJ35" s="585"/>
      <c r="CK35" s="585"/>
      <c r="CL35" s="585"/>
      <c r="CM35" s="585"/>
      <c r="CN35" s="163"/>
      <c r="CO35" s="584">
        <f t="shared" ref="CO35:CO43" si="3">IF(CQ35="","",CO34+1)</f>
        <v>19</v>
      </c>
      <c r="CP35" s="584"/>
      <c r="CQ35" s="585" t="str">
        <f>IF('各会計、関係団体の財政状況及び健全化判断比率'!BS8="","",'各会計、関係団体の財政状況及び健全化判断比率'!BS8)</f>
        <v>（公財）せんだい男女共同参画財団</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f>IF(E36="","",C35+1)</f>
        <v>3</v>
      </c>
      <c r="D36" s="584"/>
      <c r="E36" s="585" t="str">
        <f>IF('各会計、関係団体の財政状況及び健全化判断比率'!B9="","",'各会計、関係団体の財政状況及び健全化判断比率'!B9)</f>
        <v>公共用地先行取得事業特別会計</v>
      </c>
      <c r="F36" s="585"/>
      <c r="G36" s="585"/>
      <c r="H36" s="585"/>
      <c r="I36" s="585"/>
      <c r="J36" s="585"/>
      <c r="K36" s="585"/>
      <c r="L36" s="585"/>
      <c r="M36" s="585"/>
      <c r="N36" s="585"/>
      <c r="O36" s="585"/>
      <c r="P36" s="585"/>
      <c r="Q36" s="585"/>
      <c r="R36" s="585"/>
      <c r="S36" s="585"/>
      <c r="T36" s="163"/>
      <c r="U36" s="584">
        <f t="shared" ref="U36:U43" si="4">IF(W36="","",U35+1)</f>
        <v>9</v>
      </c>
      <c r="V36" s="584"/>
      <c r="W36" s="585" t="str">
        <f>IF('各会計、関係団体の財政状況及び健全化判断比率'!B30="","",'各会計、関係団体の財政状況及び健全化判断比率'!B30)</f>
        <v>後期高齢者医療事業特別会計</v>
      </c>
      <c r="X36" s="585"/>
      <c r="Y36" s="585"/>
      <c r="Z36" s="585"/>
      <c r="AA36" s="585"/>
      <c r="AB36" s="585"/>
      <c r="AC36" s="585"/>
      <c r="AD36" s="585"/>
      <c r="AE36" s="585"/>
      <c r="AF36" s="585"/>
      <c r="AG36" s="585"/>
      <c r="AH36" s="585"/>
      <c r="AI36" s="585"/>
      <c r="AJ36" s="585"/>
      <c r="AK36" s="585"/>
      <c r="AL36" s="163"/>
      <c r="AM36" s="584">
        <f t="shared" si="0"/>
        <v>12</v>
      </c>
      <c r="AN36" s="584"/>
      <c r="AO36" s="585" t="str">
        <f>IF('各会計、関係団体の財政状況及び健全化判断比率'!B33="","",'各会計、関係団体の財政状況及び健全化判断比率'!B33)</f>
        <v>自動車運送事業会計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t="str">
        <f t="shared" si="2"/>
        <v/>
      </c>
      <c r="BX36" s="584"/>
      <c r="BY36" s="585" t="str">
        <f>IF('各会計、関係団体の財政状況及び健全化判断比率'!B70="","",'各会計、関係団体の財政状況及び健全化判断比率'!B70)</f>
        <v/>
      </c>
      <c r="BZ36" s="585"/>
      <c r="CA36" s="585"/>
      <c r="CB36" s="585"/>
      <c r="CC36" s="585"/>
      <c r="CD36" s="585"/>
      <c r="CE36" s="585"/>
      <c r="CF36" s="585"/>
      <c r="CG36" s="585"/>
      <c r="CH36" s="585"/>
      <c r="CI36" s="585"/>
      <c r="CJ36" s="585"/>
      <c r="CK36" s="585"/>
      <c r="CL36" s="585"/>
      <c r="CM36" s="585"/>
      <c r="CN36" s="163"/>
      <c r="CO36" s="584">
        <f t="shared" si="3"/>
        <v>20</v>
      </c>
      <c r="CP36" s="584"/>
      <c r="CQ36" s="585" t="str">
        <f>IF('各会計、関係団体の財政状況及び健全化判断比率'!BS9="","",'各会計、関係団体の財政状況及び健全化判断比率'!BS9)</f>
        <v>仙台市社会福祉協議会</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f>IF(E37="","",C36+1)</f>
        <v>4</v>
      </c>
      <c r="D37" s="584"/>
      <c r="E37" s="585" t="str">
        <f>IF('各会計、関係団体の財政状況及び健全化判断比率'!B10="","",'各会計、関係団体の財政状況及び健全化判断比率'!B10)</f>
        <v>母子父子寡婦福祉資金貸付事業特別会計</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f t="shared" si="0"/>
        <v>13</v>
      </c>
      <c r="AN37" s="584"/>
      <c r="AO37" s="585" t="str">
        <f>IF('各会計、関係団体の財政状況及び健全化判断比率'!B34="","",'各会計、関係団体の財政状況及び健全化判断比率'!B34)</f>
        <v>高速鉄道事業会計</v>
      </c>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t="str">
        <f t="shared" si="2"/>
        <v/>
      </c>
      <c r="BX37" s="584"/>
      <c r="BY37" s="585" t="str">
        <f>IF('各会計、関係団体の財政状況及び健全化判断比率'!B71="","",'各会計、関係団体の財政状況及び健全化判断比率'!B71)</f>
        <v/>
      </c>
      <c r="BZ37" s="585"/>
      <c r="CA37" s="585"/>
      <c r="CB37" s="585"/>
      <c r="CC37" s="585"/>
      <c r="CD37" s="585"/>
      <c r="CE37" s="585"/>
      <c r="CF37" s="585"/>
      <c r="CG37" s="585"/>
      <c r="CH37" s="585"/>
      <c r="CI37" s="585"/>
      <c r="CJ37" s="585"/>
      <c r="CK37" s="585"/>
      <c r="CL37" s="585"/>
      <c r="CM37" s="585"/>
      <c r="CN37" s="163"/>
      <c r="CO37" s="584">
        <f t="shared" si="3"/>
        <v>21</v>
      </c>
      <c r="CP37" s="584"/>
      <c r="CQ37" s="585" t="str">
        <f>IF('各会計、関係団体の財政状況及び健全化判断比率'!BS10="","",'各会計、関係団体の財政状況及び健全化判断比率'!BS10)</f>
        <v>（福）緑仙会</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f t="shared" ref="C38:C43" si="5">IF(E38="","",C37+1)</f>
        <v>5</v>
      </c>
      <c r="D38" s="584"/>
      <c r="E38" s="585" t="str">
        <f>IF('各会計、関係団体の財政状況及び健全化判断比率'!B11="","",'各会計、関係団体の財政状況及び健全化判断比率'!B11)</f>
        <v>新墓園事業特別会計</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f t="shared" si="0"/>
        <v>14</v>
      </c>
      <c r="AN38" s="584"/>
      <c r="AO38" s="585" t="str">
        <f>IF('各会計、関係団体の財政状況及び健全化判断比率'!B35="","",'各会計、関係団体の財政状況及び健全化判断比率'!B35)</f>
        <v>ガス事業会計</v>
      </c>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63"/>
      <c r="CO38" s="584">
        <f t="shared" si="3"/>
        <v>22</v>
      </c>
      <c r="CP38" s="584"/>
      <c r="CQ38" s="585" t="str">
        <f>IF('各会計、関係団体の財政状況及び健全化判断比率'!BS11="","",'各会計、関係団体の財政状況及び健全化判断比率'!BS11)</f>
        <v>（公財）仙台市健康福祉事業団</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f t="shared" si="5"/>
        <v>6</v>
      </c>
      <c r="D39" s="584"/>
      <c r="E39" s="585" t="str">
        <f>IF('各会計、関係団体の財政状況及び健全化判断比率'!B12="","",'各会計、関係団体の財政状況及び健全化判断比率'!B12)</f>
        <v>公債管理特別会計</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f t="shared" si="0"/>
        <v>15</v>
      </c>
      <c r="AN39" s="584"/>
      <c r="AO39" s="585" t="str">
        <f>IF('各会計、関係団体の財政状況及び健全化判断比率'!B36="","",'各会計、関係団体の財政状況及び健全化判断比率'!B36)</f>
        <v>病院事業会計</v>
      </c>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f t="shared" si="3"/>
        <v>23</v>
      </c>
      <c r="CP39" s="584"/>
      <c r="CQ39" s="585" t="str">
        <f>IF('各会計、関係団体の財政状況及び健全化判断比率'!BS12="","",'各会計、関係団体の財政状況及び健全化判断比率'!BS12)</f>
        <v>（公財）仙台市シルバー人材センター</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f t="shared" si="3"/>
        <v>24</v>
      </c>
      <c r="CP40" s="584"/>
      <c r="CQ40" s="585" t="str">
        <f>IF('各会計、関係団体の財政状況及び健全化判断比率'!BS13="","",'各会計、関係団体の財政状況及び健全化判断比率'!BS13)</f>
        <v>（公財）仙台市医療センター</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f t="shared" si="3"/>
        <v>25</v>
      </c>
      <c r="CP41" s="584"/>
      <c r="CQ41" s="585" t="str">
        <f>IF('各会計、関係団体の財政状況及び健全化判断比率'!BS14="","",'各会計、関係団体の財政状況及び健全化判断比率'!BS14)</f>
        <v>（公財）仙台市救急医療事業団</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f t="shared" si="3"/>
        <v>26</v>
      </c>
      <c r="CP42" s="584"/>
      <c r="CQ42" s="585" t="str">
        <f>IF('各会計、関係団体の財政状況及び健全化判断比率'!BS15="","",'各会計、関係団体の財政状況及び健全化判断比率'!BS15)</f>
        <v>（一財）仙台こども財団</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f t="shared" si="3"/>
        <v>27</v>
      </c>
      <c r="CP43" s="584"/>
      <c r="CQ43" s="585" t="str">
        <f>IF('各会計、関係団体の財政状況及び健全化判断比率'!BS16="","",'各会計、関係団体の財政状況及び健全化判断比率'!BS16)</f>
        <v>（株）仙台市環境整備公社</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7G3lahjT64VyaeUST7T4qsXSw4nX+wNVfon45VvWXYvDfPml1QtXtvUr65NjAkMa2ocqpyKAzU1tjDNVytsMEA==" saltValue="erqjezi3yUhkd99wZfuT1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535</v>
      </c>
      <c r="G33" s="29" t="s">
        <v>536</v>
      </c>
      <c r="H33" s="29" t="s">
        <v>537</v>
      </c>
      <c r="I33" s="29" t="s">
        <v>538</v>
      </c>
      <c r="J33" s="30" t="s">
        <v>539</v>
      </c>
      <c r="K33" s="22"/>
      <c r="L33" s="22"/>
      <c r="M33" s="22"/>
      <c r="N33" s="22"/>
      <c r="O33" s="22"/>
      <c r="P33" s="22"/>
    </row>
    <row r="34" spans="1:16" ht="39" customHeight="1" x14ac:dyDescent="0.2">
      <c r="A34" s="22"/>
      <c r="B34" s="31"/>
      <c r="C34" s="1136" t="s">
        <v>544</v>
      </c>
      <c r="D34" s="1136"/>
      <c r="E34" s="1137"/>
      <c r="F34" s="32" t="s">
        <v>545</v>
      </c>
      <c r="G34" s="33" t="s">
        <v>546</v>
      </c>
      <c r="H34" s="33" t="s">
        <v>547</v>
      </c>
      <c r="I34" s="33" t="s">
        <v>548</v>
      </c>
      <c r="J34" s="34" t="s">
        <v>540</v>
      </c>
      <c r="K34" s="22"/>
      <c r="L34" s="22"/>
      <c r="M34" s="22"/>
      <c r="N34" s="22"/>
      <c r="O34" s="22"/>
      <c r="P34" s="22"/>
    </row>
    <row r="35" spans="1:16" ht="39" customHeight="1" x14ac:dyDescent="0.2">
      <c r="A35" s="22"/>
      <c r="B35" s="35"/>
      <c r="C35" s="1132" t="s">
        <v>549</v>
      </c>
      <c r="D35" s="1132"/>
      <c r="E35" s="1133"/>
      <c r="F35" s="36">
        <v>5.66</v>
      </c>
      <c r="G35" s="37">
        <v>5.85</v>
      </c>
      <c r="H35" s="37">
        <v>5.66</v>
      </c>
      <c r="I35" s="37">
        <v>5.38</v>
      </c>
      <c r="J35" s="38">
        <v>4.99</v>
      </c>
      <c r="K35" s="22"/>
      <c r="L35" s="22"/>
      <c r="M35" s="22"/>
      <c r="N35" s="22"/>
      <c r="O35" s="22"/>
      <c r="P35" s="22"/>
    </row>
    <row r="36" spans="1:16" ht="39" customHeight="1" x14ac:dyDescent="0.2">
      <c r="A36" s="22"/>
      <c r="B36" s="35"/>
      <c r="C36" s="1132" t="s">
        <v>550</v>
      </c>
      <c r="D36" s="1132"/>
      <c r="E36" s="1133"/>
      <c r="F36" s="36">
        <v>2.74</v>
      </c>
      <c r="G36" s="37">
        <v>3.42</v>
      </c>
      <c r="H36" s="37">
        <v>4.93</v>
      </c>
      <c r="I36" s="37">
        <v>5.05</v>
      </c>
      <c r="J36" s="38">
        <v>4.26</v>
      </c>
      <c r="K36" s="22"/>
      <c r="L36" s="22"/>
      <c r="M36" s="22"/>
      <c r="N36" s="22"/>
      <c r="O36" s="22"/>
      <c r="P36" s="22"/>
    </row>
    <row r="37" spans="1:16" ht="39" customHeight="1" x14ac:dyDescent="0.2">
      <c r="A37" s="22"/>
      <c r="B37" s="35"/>
      <c r="C37" s="1132" t="s">
        <v>551</v>
      </c>
      <c r="D37" s="1132"/>
      <c r="E37" s="1133"/>
      <c r="F37" s="36">
        <v>1.52</v>
      </c>
      <c r="G37" s="37">
        <v>2.5</v>
      </c>
      <c r="H37" s="37">
        <v>2.95</v>
      </c>
      <c r="I37" s="37">
        <v>3.06</v>
      </c>
      <c r="J37" s="38">
        <v>2.71</v>
      </c>
      <c r="K37" s="22"/>
      <c r="L37" s="22"/>
      <c r="M37" s="22"/>
      <c r="N37" s="22"/>
      <c r="O37" s="22"/>
      <c r="P37" s="22"/>
    </row>
    <row r="38" spans="1:16" ht="39" customHeight="1" x14ac:dyDescent="0.2">
      <c r="A38" s="22"/>
      <c r="B38" s="35"/>
      <c r="C38" s="1132" t="s">
        <v>552</v>
      </c>
      <c r="D38" s="1132"/>
      <c r="E38" s="1133"/>
      <c r="F38" s="36">
        <v>1.51</v>
      </c>
      <c r="G38" s="37">
        <v>2.2999999999999998</v>
      </c>
      <c r="H38" s="37">
        <v>1.23</v>
      </c>
      <c r="I38" s="37">
        <v>1.37</v>
      </c>
      <c r="J38" s="38">
        <v>0.94</v>
      </c>
      <c r="K38" s="22"/>
      <c r="L38" s="22"/>
      <c r="M38" s="22"/>
      <c r="N38" s="22"/>
      <c r="O38" s="22"/>
      <c r="P38" s="22"/>
    </row>
    <row r="39" spans="1:16" ht="39" customHeight="1" x14ac:dyDescent="0.2">
      <c r="A39" s="22"/>
      <c r="B39" s="35"/>
      <c r="C39" s="1132" t="s">
        <v>553</v>
      </c>
      <c r="D39" s="1132"/>
      <c r="E39" s="1133"/>
      <c r="F39" s="36">
        <v>2.21</v>
      </c>
      <c r="G39" s="37">
        <v>1.64</v>
      </c>
      <c r="H39" s="37">
        <v>0.47</v>
      </c>
      <c r="I39" s="37">
        <v>0.47</v>
      </c>
      <c r="J39" s="38">
        <v>0.87</v>
      </c>
      <c r="K39" s="22"/>
      <c r="L39" s="22"/>
      <c r="M39" s="22"/>
      <c r="N39" s="22"/>
      <c r="O39" s="22"/>
      <c r="P39" s="22"/>
    </row>
    <row r="40" spans="1:16" ht="39" customHeight="1" x14ac:dyDescent="0.2">
      <c r="A40" s="22"/>
      <c r="B40" s="35"/>
      <c r="C40" s="1132" t="s">
        <v>554</v>
      </c>
      <c r="D40" s="1132"/>
      <c r="E40" s="1133"/>
      <c r="F40" s="36">
        <v>0.5</v>
      </c>
      <c r="G40" s="37">
        <v>0.91</v>
      </c>
      <c r="H40" s="37">
        <v>0.63</v>
      </c>
      <c r="I40" s="37">
        <v>0.45</v>
      </c>
      <c r="J40" s="38">
        <v>0.47</v>
      </c>
      <c r="K40" s="22"/>
      <c r="L40" s="22"/>
      <c r="M40" s="22"/>
      <c r="N40" s="22"/>
      <c r="O40" s="22"/>
      <c r="P40" s="22"/>
    </row>
    <row r="41" spans="1:16" ht="39" customHeight="1" x14ac:dyDescent="0.2">
      <c r="A41" s="22"/>
      <c r="B41" s="35"/>
      <c r="C41" s="1132" t="s">
        <v>555</v>
      </c>
      <c r="D41" s="1132"/>
      <c r="E41" s="1133"/>
      <c r="F41" s="36">
        <v>0.59</v>
      </c>
      <c r="G41" s="37">
        <v>0.39</v>
      </c>
      <c r="H41" s="37">
        <v>0.18</v>
      </c>
      <c r="I41" s="37">
        <v>0.21</v>
      </c>
      <c r="J41" s="38">
        <v>0.09</v>
      </c>
      <c r="K41" s="22"/>
      <c r="L41" s="22"/>
      <c r="M41" s="22"/>
      <c r="N41" s="22"/>
      <c r="O41" s="22"/>
      <c r="P41" s="22"/>
    </row>
    <row r="42" spans="1:16" ht="39" customHeight="1" x14ac:dyDescent="0.2">
      <c r="A42" s="22"/>
      <c r="B42" s="39"/>
      <c r="C42" s="1132" t="s">
        <v>556</v>
      </c>
      <c r="D42" s="1132"/>
      <c r="E42" s="1133"/>
      <c r="F42" s="36" t="s">
        <v>495</v>
      </c>
      <c r="G42" s="37" t="s">
        <v>495</v>
      </c>
      <c r="H42" s="37" t="s">
        <v>495</v>
      </c>
      <c r="I42" s="37" t="s">
        <v>495</v>
      </c>
      <c r="J42" s="38" t="s">
        <v>495</v>
      </c>
      <c r="K42" s="22"/>
      <c r="L42" s="22"/>
      <c r="M42" s="22"/>
      <c r="N42" s="22"/>
      <c r="O42" s="22"/>
      <c r="P42" s="22"/>
    </row>
    <row r="43" spans="1:16" ht="39" customHeight="1" thickBot="1" x14ac:dyDescent="0.25">
      <c r="A43" s="22"/>
      <c r="B43" s="40"/>
      <c r="C43" s="1134" t="s">
        <v>557</v>
      </c>
      <c r="D43" s="1134"/>
      <c r="E43" s="1135"/>
      <c r="F43" s="41">
        <v>7.0000000000000007E-2</v>
      </c>
      <c r="G43" s="42">
        <v>0.05</v>
      </c>
      <c r="H43" s="42">
        <v>0.03</v>
      </c>
      <c r="I43" s="42">
        <v>0.01</v>
      </c>
      <c r="J43" s="43">
        <v>0.04</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hKENDnhzlJM1osZ/MUeNXgteO7dESeNN2ZyU2nDCtDGexEq3/CX7XIFff2jYsI1DDkC/gf3qqxj7t1rCtYTeGQ==" saltValue="3FUlvayycumHpAQZ1rhe0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535</v>
      </c>
      <c r="L44" s="54" t="s">
        <v>536</v>
      </c>
      <c r="M44" s="54" t="s">
        <v>537</v>
      </c>
      <c r="N44" s="54" t="s">
        <v>538</v>
      </c>
      <c r="O44" s="55" t="s">
        <v>539</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33403</v>
      </c>
      <c r="L45" s="58">
        <v>37060</v>
      </c>
      <c r="M45" s="58">
        <v>33538</v>
      </c>
      <c r="N45" s="58">
        <v>34130</v>
      </c>
      <c r="O45" s="59">
        <v>33515</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495</v>
      </c>
      <c r="L46" s="62" t="s">
        <v>495</v>
      </c>
      <c r="M46" s="62" t="s">
        <v>495</v>
      </c>
      <c r="N46" s="62" t="s">
        <v>495</v>
      </c>
      <c r="O46" s="63" t="s">
        <v>495</v>
      </c>
      <c r="P46" s="46"/>
      <c r="Q46" s="46"/>
      <c r="R46" s="46"/>
      <c r="S46" s="46"/>
      <c r="T46" s="46"/>
      <c r="U46" s="46"/>
    </row>
    <row r="47" spans="1:21" ht="30.75" customHeight="1" x14ac:dyDescent="0.2">
      <c r="A47" s="46"/>
      <c r="B47" s="1140"/>
      <c r="C47" s="1141"/>
      <c r="D47" s="60"/>
      <c r="E47" s="1146" t="s">
        <v>12</v>
      </c>
      <c r="F47" s="1146"/>
      <c r="G47" s="1146"/>
      <c r="H47" s="1146"/>
      <c r="I47" s="1146"/>
      <c r="J47" s="1147"/>
      <c r="K47" s="61">
        <v>23950</v>
      </c>
      <c r="L47" s="62">
        <v>23954</v>
      </c>
      <c r="M47" s="62">
        <v>23805</v>
      </c>
      <c r="N47" s="62">
        <v>23856</v>
      </c>
      <c r="O47" s="63">
        <v>23655</v>
      </c>
      <c r="P47" s="46"/>
      <c r="Q47" s="46"/>
      <c r="R47" s="46"/>
      <c r="S47" s="46"/>
      <c r="T47" s="46"/>
      <c r="U47" s="46"/>
    </row>
    <row r="48" spans="1:21" ht="30.75" customHeight="1" x14ac:dyDescent="0.2">
      <c r="A48" s="46"/>
      <c r="B48" s="1140"/>
      <c r="C48" s="1141"/>
      <c r="D48" s="60"/>
      <c r="E48" s="1146" t="s">
        <v>13</v>
      </c>
      <c r="F48" s="1146"/>
      <c r="G48" s="1146"/>
      <c r="H48" s="1146"/>
      <c r="I48" s="1146"/>
      <c r="J48" s="1147"/>
      <c r="K48" s="61">
        <v>7352</v>
      </c>
      <c r="L48" s="62">
        <v>6894</v>
      </c>
      <c r="M48" s="62">
        <v>6765</v>
      </c>
      <c r="N48" s="62">
        <v>6551</v>
      </c>
      <c r="O48" s="63">
        <v>6470</v>
      </c>
      <c r="P48" s="46"/>
      <c r="Q48" s="46"/>
      <c r="R48" s="46"/>
      <c r="S48" s="46"/>
      <c r="T48" s="46"/>
      <c r="U48" s="46"/>
    </row>
    <row r="49" spans="1:21" ht="30.75" customHeight="1" x14ac:dyDescent="0.2">
      <c r="A49" s="46"/>
      <c r="B49" s="1140"/>
      <c r="C49" s="1141"/>
      <c r="D49" s="60"/>
      <c r="E49" s="1146" t="s">
        <v>14</v>
      </c>
      <c r="F49" s="1146"/>
      <c r="G49" s="1146"/>
      <c r="H49" s="1146"/>
      <c r="I49" s="1146"/>
      <c r="J49" s="1147"/>
      <c r="K49" s="61" t="s">
        <v>495</v>
      </c>
      <c r="L49" s="62" t="s">
        <v>495</v>
      </c>
      <c r="M49" s="62" t="s">
        <v>495</v>
      </c>
      <c r="N49" s="62" t="s">
        <v>495</v>
      </c>
      <c r="O49" s="63" t="s">
        <v>495</v>
      </c>
      <c r="P49" s="46"/>
      <c r="Q49" s="46"/>
      <c r="R49" s="46"/>
      <c r="S49" s="46"/>
      <c r="T49" s="46"/>
      <c r="U49" s="46"/>
    </row>
    <row r="50" spans="1:21" ht="30.75" customHeight="1" x14ac:dyDescent="0.2">
      <c r="A50" s="46"/>
      <c r="B50" s="1140"/>
      <c r="C50" s="1141"/>
      <c r="D50" s="60"/>
      <c r="E50" s="1146" t="s">
        <v>15</v>
      </c>
      <c r="F50" s="1146"/>
      <c r="G50" s="1146"/>
      <c r="H50" s="1146"/>
      <c r="I50" s="1146"/>
      <c r="J50" s="1147"/>
      <c r="K50" s="61">
        <v>1578</v>
      </c>
      <c r="L50" s="62">
        <v>1613</v>
      </c>
      <c r="M50" s="62">
        <v>1386</v>
      </c>
      <c r="N50" s="62">
        <v>1371</v>
      </c>
      <c r="O50" s="63">
        <v>1055</v>
      </c>
      <c r="P50" s="46"/>
      <c r="Q50" s="46"/>
      <c r="R50" s="46"/>
      <c r="S50" s="46"/>
      <c r="T50" s="46"/>
      <c r="U50" s="46"/>
    </row>
    <row r="51" spans="1:21" ht="30.75" customHeight="1" x14ac:dyDescent="0.2">
      <c r="A51" s="46"/>
      <c r="B51" s="1142"/>
      <c r="C51" s="1143"/>
      <c r="D51" s="64"/>
      <c r="E51" s="1146" t="s">
        <v>16</v>
      </c>
      <c r="F51" s="1146"/>
      <c r="G51" s="1146"/>
      <c r="H51" s="1146"/>
      <c r="I51" s="1146"/>
      <c r="J51" s="1147"/>
      <c r="K51" s="61">
        <v>3</v>
      </c>
      <c r="L51" s="62">
        <v>0</v>
      </c>
      <c r="M51" s="62">
        <v>1</v>
      </c>
      <c r="N51" s="62">
        <v>10</v>
      </c>
      <c r="O51" s="63">
        <v>1</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51130</v>
      </c>
      <c r="L52" s="62">
        <v>47618</v>
      </c>
      <c r="M52" s="62">
        <v>52655</v>
      </c>
      <c r="N52" s="62">
        <v>52964</v>
      </c>
      <c r="O52" s="63">
        <v>52036</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15156</v>
      </c>
      <c r="L53" s="67">
        <v>21903</v>
      </c>
      <c r="M53" s="67">
        <v>12840</v>
      </c>
      <c r="N53" s="67">
        <v>12954</v>
      </c>
      <c r="O53" s="68">
        <v>12660</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558</v>
      </c>
      <c r="L57" s="79" t="s">
        <v>559</v>
      </c>
      <c r="M57" s="79" t="s">
        <v>560</v>
      </c>
      <c r="N57" s="79" t="s">
        <v>561</v>
      </c>
      <c r="O57" s="80" t="s">
        <v>562</v>
      </c>
      <c r="P57" s="46"/>
      <c r="Q57" s="46"/>
      <c r="R57" s="46"/>
      <c r="S57" s="46"/>
      <c r="T57" s="46"/>
      <c r="U57" s="46"/>
    </row>
    <row r="58" spans="1:21" ht="31.5" customHeight="1" x14ac:dyDescent="0.2">
      <c r="B58" s="1154" t="s">
        <v>24</v>
      </c>
      <c r="C58" s="1155"/>
      <c r="D58" s="1160" t="s">
        <v>25</v>
      </c>
      <c r="E58" s="1161"/>
      <c r="F58" s="1161"/>
      <c r="G58" s="1161"/>
      <c r="H58" s="1161"/>
      <c r="I58" s="1161"/>
      <c r="J58" s="1162"/>
      <c r="K58" s="81">
        <v>16690</v>
      </c>
      <c r="L58" s="82">
        <v>13917</v>
      </c>
      <c r="M58" s="82">
        <v>18028</v>
      </c>
      <c r="N58" s="82">
        <v>24822</v>
      </c>
      <c r="O58" s="83">
        <v>25426</v>
      </c>
    </row>
    <row r="59" spans="1:21" ht="31.5" customHeight="1" x14ac:dyDescent="0.2">
      <c r="B59" s="1156"/>
      <c r="C59" s="1157"/>
      <c r="D59" s="1163" t="s">
        <v>26</v>
      </c>
      <c r="E59" s="1164"/>
      <c r="F59" s="1164"/>
      <c r="G59" s="1164"/>
      <c r="H59" s="1164"/>
      <c r="I59" s="1164"/>
      <c r="J59" s="1165"/>
      <c r="K59" s="84">
        <v>95235</v>
      </c>
      <c r="L59" s="85">
        <v>101033</v>
      </c>
      <c r="M59" s="85">
        <v>104772</v>
      </c>
      <c r="N59" s="85">
        <v>107810</v>
      </c>
      <c r="O59" s="86">
        <v>107494</v>
      </c>
    </row>
    <row r="60" spans="1:21" ht="31.5" customHeight="1" thickBot="1" x14ac:dyDescent="0.25">
      <c r="B60" s="1158"/>
      <c r="C60" s="1159"/>
      <c r="D60" s="1166" t="s">
        <v>27</v>
      </c>
      <c r="E60" s="1167"/>
      <c r="F60" s="1167"/>
      <c r="G60" s="1167"/>
      <c r="H60" s="1167"/>
      <c r="I60" s="1167"/>
      <c r="J60" s="1168"/>
      <c r="K60" s="87">
        <v>93374</v>
      </c>
      <c r="L60" s="88">
        <v>99171</v>
      </c>
      <c r="M60" s="88">
        <v>104035</v>
      </c>
      <c r="N60" s="88">
        <v>106991</v>
      </c>
      <c r="O60" s="89">
        <v>106071</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row r="65" s="47" customFormat="1" ht="12.65" hidden="1" customHeight="1" x14ac:dyDescent="0.2"/>
    <row r="66" s="47" customFormat="1" ht="12.65" hidden="1" customHeight="1" x14ac:dyDescent="0.2"/>
    <row r="67" s="47" customFormat="1" ht="12.65" hidden="1" customHeight="1" x14ac:dyDescent="0.2"/>
    <row r="68" s="47" customFormat="1" ht="12.65" hidden="1" customHeight="1" x14ac:dyDescent="0.2"/>
    <row r="69" s="47" customFormat="1" ht="12.65" hidden="1" customHeight="1" x14ac:dyDescent="0.2"/>
    <row r="70" s="47" customFormat="1" ht="12.65" hidden="1" customHeight="1" x14ac:dyDescent="0.2"/>
  </sheetData>
  <sheetProtection algorithmName="SHA-512" hashValue="znxkHL1LnIJXwm1qkkR0FVkQL9jKBKZcnBmbCOsJXZNxCXgy1Y4M8CSumauyGGHnot/dVvT2z0q10nHVZWL4IQ==" saltValue="fvT5yzcSPMzZZLLtqynSJ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s="94" customFormat="1" ht="15" customHeight="1" x14ac:dyDescent="0.2"/>
    <row r="31" s="94" customFormat="1" ht="15" customHeight="1" x14ac:dyDescent="0.2"/>
    <row r="32" s="94"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535</v>
      </c>
      <c r="J40" s="101" t="s">
        <v>536</v>
      </c>
      <c r="K40" s="101" t="s">
        <v>537</v>
      </c>
      <c r="L40" s="101" t="s">
        <v>538</v>
      </c>
      <c r="M40" s="102" t="s">
        <v>539</v>
      </c>
    </row>
    <row r="41" spans="2:13" ht="27.75" customHeight="1" x14ac:dyDescent="0.2">
      <c r="B41" s="1169" t="s">
        <v>30</v>
      </c>
      <c r="C41" s="1170"/>
      <c r="D41" s="103"/>
      <c r="E41" s="1175" t="s">
        <v>31</v>
      </c>
      <c r="F41" s="1175"/>
      <c r="G41" s="1175"/>
      <c r="H41" s="1176"/>
      <c r="I41" s="330">
        <v>880083</v>
      </c>
      <c r="J41" s="331">
        <v>882267</v>
      </c>
      <c r="K41" s="331">
        <v>882327</v>
      </c>
      <c r="L41" s="331">
        <v>879139</v>
      </c>
      <c r="M41" s="332">
        <v>876799</v>
      </c>
    </row>
    <row r="42" spans="2:13" ht="27.75" customHeight="1" x14ac:dyDescent="0.2">
      <c r="B42" s="1171"/>
      <c r="C42" s="1172"/>
      <c r="D42" s="104"/>
      <c r="E42" s="1177" t="s">
        <v>32</v>
      </c>
      <c r="F42" s="1177"/>
      <c r="G42" s="1177"/>
      <c r="H42" s="1178"/>
      <c r="I42" s="333">
        <v>14451</v>
      </c>
      <c r="J42" s="334">
        <v>12877</v>
      </c>
      <c r="K42" s="334">
        <v>11310</v>
      </c>
      <c r="L42" s="334">
        <v>9908</v>
      </c>
      <c r="M42" s="335">
        <v>8619</v>
      </c>
    </row>
    <row r="43" spans="2:13" ht="27.75" customHeight="1" x14ac:dyDescent="0.2">
      <c r="B43" s="1171"/>
      <c r="C43" s="1172"/>
      <c r="D43" s="104"/>
      <c r="E43" s="1177" t="s">
        <v>33</v>
      </c>
      <c r="F43" s="1177"/>
      <c r="G43" s="1177"/>
      <c r="H43" s="1178"/>
      <c r="I43" s="333">
        <v>94078</v>
      </c>
      <c r="J43" s="334">
        <v>88058</v>
      </c>
      <c r="K43" s="334">
        <v>81259</v>
      </c>
      <c r="L43" s="334">
        <v>75287</v>
      </c>
      <c r="M43" s="335">
        <v>78860</v>
      </c>
    </row>
    <row r="44" spans="2:13" ht="27.75" customHeight="1" x14ac:dyDescent="0.2">
      <c r="B44" s="1171"/>
      <c r="C44" s="1172"/>
      <c r="D44" s="104"/>
      <c r="E44" s="1177" t="s">
        <v>34</v>
      </c>
      <c r="F44" s="1177"/>
      <c r="G44" s="1177"/>
      <c r="H44" s="1178"/>
      <c r="I44" s="333" t="s">
        <v>495</v>
      </c>
      <c r="J44" s="334" t="s">
        <v>495</v>
      </c>
      <c r="K44" s="334" t="s">
        <v>495</v>
      </c>
      <c r="L44" s="334" t="s">
        <v>495</v>
      </c>
      <c r="M44" s="335" t="s">
        <v>495</v>
      </c>
    </row>
    <row r="45" spans="2:13" ht="27.75" customHeight="1" x14ac:dyDescent="0.2">
      <c r="B45" s="1171"/>
      <c r="C45" s="1172"/>
      <c r="D45" s="104"/>
      <c r="E45" s="1177" t="s">
        <v>35</v>
      </c>
      <c r="F45" s="1177"/>
      <c r="G45" s="1177"/>
      <c r="H45" s="1178"/>
      <c r="I45" s="333">
        <v>81647</v>
      </c>
      <c r="J45" s="334">
        <v>82830</v>
      </c>
      <c r="K45" s="334">
        <v>77509</v>
      </c>
      <c r="L45" s="334">
        <v>81538</v>
      </c>
      <c r="M45" s="335">
        <v>75267</v>
      </c>
    </row>
    <row r="46" spans="2:13" ht="27.75" customHeight="1" x14ac:dyDescent="0.2">
      <c r="B46" s="1171"/>
      <c r="C46" s="1172"/>
      <c r="D46" s="105"/>
      <c r="E46" s="1177" t="s">
        <v>36</v>
      </c>
      <c r="F46" s="1177"/>
      <c r="G46" s="1177"/>
      <c r="H46" s="1178"/>
      <c r="I46" s="333">
        <v>650</v>
      </c>
      <c r="J46" s="334">
        <v>326</v>
      </c>
      <c r="K46" s="334">
        <v>335</v>
      </c>
      <c r="L46" s="334">
        <v>326</v>
      </c>
      <c r="M46" s="335">
        <v>628</v>
      </c>
    </row>
    <row r="47" spans="2:13" ht="27.75" customHeight="1" x14ac:dyDescent="0.2">
      <c r="B47" s="1171"/>
      <c r="C47" s="1172"/>
      <c r="D47" s="106"/>
      <c r="E47" s="1179" t="s">
        <v>37</v>
      </c>
      <c r="F47" s="1180"/>
      <c r="G47" s="1180"/>
      <c r="H47" s="1181"/>
      <c r="I47" s="333" t="s">
        <v>495</v>
      </c>
      <c r="J47" s="334" t="s">
        <v>495</v>
      </c>
      <c r="K47" s="334" t="s">
        <v>495</v>
      </c>
      <c r="L47" s="334" t="s">
        <v>495</v>
      </c>
      <c r="M47" s="335" t="s">
        <v>495</v>
      </c>
    </row>
    <row r="48" spans="2:13" ht="27.75" customHeight="1" x14ac:dyDescent="0.2">
      <c r="B48" s="1171"/>
      <c r="C48" s="1172"/>
      <c r="D48" s="104"/>
      <c r="E48" s="1177" t="s">
        <v>38</v>
      </c>
      <c r="F48" s="1177"/>
      <c r="G48" s="1177"/>
      <c r="H48" s="1178"/>
      <c r="I48" s="333" t="s">
        <v>495</v>
      </c>
      <c r="J48" s="334" t="s">
        <v>495</v>
      </c>
      <c r="K48" s="334" t="s">
        <v>495</v>
      </c>
      <c r="L48" s="334" t="s">
        <v>495</v>
      </c>
      <c r="M48" s="335" t="s">
        <v>495</v>
      </c>
    </row>
    <row r="49" spans="2:13" ht="27.75" customHeight="1" x14ac:dyDescent="0.2">
      <c r="B49" s="1173"/>
      <c r="C49" s="1174"/>
      <c r="D49" s="104"/>
      <c r="E49" s="1177" t="s">
        <v>39</v>
      </c>
      <c r="F49" s="1177"/>
      <c r="G49" s="1177"/>
      <c r="H49" s="1178"/>
      <c r="I49" s="333" t="s">
        <v>495</v>
      </c>
      <c r="J49" s="334" t="s">
        <v>495</v>
      </c>
      <c r="K49" s="334" t="s">
        <v>495</v>
      </c>
      <c r="L49" s="334" t="s">
        <v>495</v>
      </c>
      <c r="M49" s="335" t="s">
        <v>495</v>
      </c>
    </row>
    <row r="50" spans="2:13" ht="27.75" customHeight="1" x14ac:dyDescent="0.2">
      <c r="B50" s="1182" t="s">
        <v>40</v>
      </c>
      <c r="C50" s="1183"/>
      <c r="D50" s="107"/>
      <c r="E50" s="1177" t="s">
        <v>41</v>
      </c>
      <c r="F50" s="1177"/>
      <c r="G50" s="1177"/>
      <c r="H50" s="1178"/>
      <c r="I50" s="333">
        <v>241766</v>
      </c>
      <c r="J50" s="334">
        <v>257297</v>
      </c>
      <c r="K50" s="334">
        <v>260066</v>
      </c>
      <c r="L50" s="334">
        <v>253826</v>
      </c>
      <c r="M50" s="335">
        <v>245069</v>
      </c>
    </row>
    <row r="51" spans="2:13" ht="27.75" customHeight="1" x14ac:dyDescent="0.2">
      <c r="B51" s="1171"/>
      <c r="C51" s="1172"/>
      <c r="D51" s="104"/>
      <c r="E51" s="1177" t="s">
        <v>42</v>
      </c>
      <c r="F51" s="1177"/>
      <c r="G51" s="1177"/>
      <c r="H51" s="1178"/>
      <c r="I51" s="333">
        <v>141075</v>
      </c>
      <c r="J51" s="334">
        <v>140036</v>
      </c>
      <c r="K51" s="334">
        <v>137242</v>
      </c>
      <c r="L51" s="334">
        <v>153987</v>
      </c>
      <c r="M51" s="335">
        <v>179946</v>
      </c>
    </row>
    <row r="52" spans="2:13" ht="27.75" customHeight="1" x14ac:dyDescent="0.2">
      <c r="B52" s="1173"/>
      <c r="C52" s="1174"/>
      <c r="D52" s="104"/>
      <c r="E52" s="1177" t="s">
        <v>43</v>
      </c>
      <c r="F52" s="1177"/>
      <c r="G52" s="1177"/>
      <c r="H52" s="1178"/>
      <c r="I52" s="333">
        <v>507886</v>
      </c>
      <c r="J52" s="334">
        <v>511198</v>
      </c>
      <c r="K52" s="334">
        <v>508478</v>
      </c>
      <c r="L52" s="334">
        <v>501803</v>
      </c>
      <c r="M52" s="335">
        <v>495260</v>
      </c>
    </row>
    <row r="53" spans="2:13" ht="27.75" customHeight="1" thickBot="1" x14ac:dyDescent="0.25">
      <c r="B53" s="1184" t="s">
        <v>19</v>
      </c>
      <c r="C53" s="1185"/>
      <c r="D53" s="108"/>
      <c r="E53" s="1186" t="s">
        <v>44</v>
      </c>
      <c r="F53" s="1186"/>
      <c r="G53" s="1186"/>
      <c r="H53" s="1187"/>
      <c r="I53" s="336">
        <v>180181</v>
      </c>
      <c r="J53" s="337">
        <v>157827</v>
      </c>
      <c r="K53" s="337">
        <v>146955</v>
      </c>
      <c r="L53" s="337">
        <v>136581</v>
      </c>
      <c r="M53" s="338">
        <v>119898</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ODW6cM9kFF9J+onwBW2SGcfyAfcziMXNVMS+fcqhx3hlTroTHZ/7cBoYnNJgkSa/i2Hy30oVMvESMVLz9XfqcQ==" saltValue="ILxFJN7SYzDXrqJqUsCfe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537</v>
      </c>
      <c r="G54" s="117" t="s">
        <v>538</v>
      </c>
      <c r="H54" s="118" t="s">
        <v>539</v>
      </c>
    </row>
    <row r="55" spans="2:8" ht="52.5" customHeight="1" x14ac:dyDescent="0.2">
      <c r="B55" s="119"/>
      <c r="C55" s="1196" t="s">
        <v>46</v>
      </c>
      <c r="D55" s="1196"/>
      <c r="E55" s="1197"/>
      <c r="F55" s="339">
        <v>27311</v>
      </c>
      <c r="G55" s="339">
        <v>25562</v>
      </c>
      <c r="H55" s="340">
        <v>24105</v>
      </c>
    </row>
    <row r="56" spans="2:8" ht="52.5" customHeight="1" x14ac:dyDescent="0.2">
      <c r="B56" s="120"/>
      <c r="C56" s="1198" t="s">
        <v>47</v>
      </c>
      <c r="D56" s="1198"/>
      <c r="E56" s="1199"/>
      <c r="F56" s="341">
        <v>9065</v>
      </c>
      <c r="G56" s="341">
        <v>9889</v>
      </c>
      <c r="H56" s="342">
        <v>10606</v>
      </c>
    </row>
    <row r="57" spans="2:8" ht="53.25" customHeight="1" x14ac:dyDescent="0.2">
      <c r="B57" s="120"/>
      <c r="C57" s="1200" t="s">
        <v>48</v>
      </c>
      <c r="D57" s="1200"/>
      <c r="E57" s="1201"/>
      <c r="F57" s="343">
        <v>95091</v>
      </c>
      <c r="G57" s="343">
        <v>91356</v>
      </c>
      <c r="H57" s="344">
        <v>82909</v>
      </c>
    </row>
    <row r="58" spans="2:8" ht="45.75" customHeight="1" x14ac:dyDescent="0.2">
      <c r="B58" s="121"/>
      <c r="C58" s="1188" t="s">
        <v>598</v>
      </c>
      <c r="D58" s="1189"/>
      <c r="E58" s="1190"/>
      <c r="F58" s="345">
        <v>54666</v>
      </c>
      <c r="G58" s="345">
        <v>51939</v>
      </c>
      <c r="H58" s="346">
        <v>49797</v>
      </c>
    </row>
    <row r="59" spans="2:8" ht="45.75" customHeight="1" x14ac:dyDescent="0.2">
      <c r="B59" s="121"/>
      <c r="C59" s="1188" t="s">
        <v>599</v>
      </c>
      <c r="D59" s="1189"/>
      <c r="E59" s="1190"/>
      <c r="F59" s="345">
        <v>13545</v>
      </c>
      <c r="G59" s="345">
        <v>13317</v>
      </c>
      <c r="H59" s="346">
        <v>14099</v>
      </c>
    </row>
    <row r="60" spans="2:8" ht="45.75" customHeight="1" x14ac:dyDescent="0.2">
      <c r="B60" s="121"/>
      <c r="C60" s="1188" t="s">
        <v>600</v>
      </c>
      <c r="D60" s="1189"/>
      <c r="E60" s="1190"/>
      <c r="F60" s="345">
        <v>14431</v>
      </c>
      <c r="G60" s="345">
        <v>12639</v>
      </c>
      <c r="H60" s="346">
        <v>9326</v>
      </c>
    </row>
    <row r="61" spans="2:8" ht="45.75" customHeight="1" x14ac:dyDescent="0.2">
      <c r="B61" s="121"/>
      <c r="C61" s="1188" t="s">
        <v>601</v>
      </c>
      <c r="D61" s="1189"/>
      <c r="E61" s="1190"/>
      <c r="F61" s="345">
        <v>4858</v>
      </c>
      <c r="G61" s="345">
        <v>4125</v>
      </c>
      <c r="H61" s="346">
        <v>3555</v>
      </c>
    </row>
    <row r="62" spans="2:8" ht="45.75" customHeight="1" thickBot="1" x14ac:dyDescent="0.25">
      <c r="B62" s="122"/>
      <c r="C62" s="1191" t="s">
        <v>602</v>
      </c>
      <c r="D62" s="1192"/>
      <c r="E62" s="1193"/>
      <c r="F62" s="347">
        <v>2968</v>
      </c>
      <c r="G62" s="347">
        <v>2295</v>
      </c>
      <c r="H62" s="348">
        <v>1884</v>
      </c>
    </row>
    <row r="63" spans="2:8" ht="52.5" customHeight="1" thickBot="1" x14ac:dyDescent="0.25">
      <c r="B63" s="123"/>
      <c r="C63" s="1194" t="s">
        <v>49</v>
      </c>
      <c r="D63" s="1194"/>
      <c r="E63" s="1195"/>
      <c r="F63" s="349">
        <v>131467</v>
      </c>
      <c r="G63" s="349">
        <v>126807</v>
      </c>
      <c r="H63" s="350">
        <v>117620</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DvKPpJlwdkc6MWLhI4Rvgwozg8AYQwqgI7MAR2T/yNjkU7SqjEvq2O4Z6WPMkPKF2wyU1fQYbonmtPSEbyp2LQ==" saltValue="gKIpAVcUHY4i1/4cjc7Yn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534</v>
      </c>
      <c r="G2" s="137"/>
      <c r="H2" s="138"/>
    </row>
    <row r="3" spans="1:8" x14ac:dyDescent="0.2">
      <c r="A3" s="134" t="s">
        <v>527</v>
      </c>
      <c r="B3" s="139"/>
      <c r="C3" s="140"/>
      <c r="D3" s="141">
        <v>50485</v>
      </c>
      <c r="E3" s="142"/>
      <c r="F3" s="143">
        <v>58766</v>
      </c>
      <c r="G3" s="144"/>
      <c r="H3" s="145"/>
    </row>
    <row r="4" spans="1:8" x14ac:dyDescent="0.2">
      <c r="A4" s="146"/>
      <c r="B4" s="147"/>
      <c r="C4" s="148"/>
      <c r="D4" s="149">
        <v>26380</v>
      </c>
      <c r="E4" s="150"/>
      <c r="F4" s="151">
        <v>29363</v>
      </c>
      <c r="G4" s="152"/>
      <c r="H4" s="153"/>
    </row>
    <row r="5" spans="1:8" x14ac:dyDescent="0.2">
      <c r="A5" s="134" t="s">
        <v>529</v>
      </c>
      <c r="B5" s="139"/>
      <c r="C5" s="140"/>
      <c r="D5" s="141">
        <v>51573</v>
      </c>
      <c r="E5" s="142"/>
      <c r="F5" s="143">
        <v>62482</v>
      </c>
      <c r="G5" s="144"/>
      <c r="H5" s="145"/>
    </row>
    <row r="6" spans="1:8" x14ac:dyDescent="0.2">
      <c r="A6" s="146"/>
      <c r="B6" s="147"/>
      <c r="C6" s="148"/>
      <c r="D6" s="149">
        <v>29448</v>
      </c>
      <c r="E6" s="150"/>
      <c r="F6" s="151">
        <v>34626</v>
      </c>
      <c r="G6" s="152"/>
      <c r="H6" s="153"/>
    </row>
    <row r="7" spans="1:8" x14ac:dyDescent="0.2">
      <c r="A7" s="134" t="s">
        <v>530</v>
      </c>
      <c r="B7" s="139"/>
      <c r="C7" s="140"/>
      <c r="D7" s="141">
        <v>54463</v>
      </c>
      <c r="E7" s="142"/>
      <c r="F7" s="143">
        <v>59288</v>
      </c>
      <c r="G7" s="144"/>
      <c r="H7" s="145"/>
    </row>
    <row r="8" spans="1:8" x14ac:dyDescent="0.2">
      <c r="A8" s="146"/>
      <c r="B8" s="147"/>
      <c r="C8" s="148"/>
      <c r="D8" s="149">
        <v>31889</v>
      </c>
      <c r="E8" s="150"/>
      <c r="F8" s="151">
        <v>32670</v>
      </c>
      <c r="G8" s="152"/>
      <c r="H8" s="153"/>
    </row>
    <row r="9" spans="1:8" x14ac:dyDescent="0.2">
      <c r="A9" s="134" t="s">
        <v>531</v>
      </c>
      <c r="B9" s="139"/>
      <c r="C9" s="140"/>
      <c r="D9" s="141">
        <v>59824</v>
      </c>
      <c r="E9" s="142"/>
      <c r="F9" s="143">
        <v>63490</v>
      </c>
      <c r="G9" s="144"/>
      <c r="H9" s="145"/>
    </row>
    <row r="10" spans="1:8" x14ac:dyDescent="0.2">
      <c r="A10" s="146"/>
      <c r="B10" s="147"/>
      <c r="C10" s="148"/>
      <c r="D10" s="149">
        <v>38039</v>
      </c>
      <c r="E10" s="150"/>
      <c r="F10" s="151">
        <v>35347</v>
      </c>
      <c r="G10" s="152"/>
      <c r="H10" s="153"/>
    </row>
    <row r="11" spans="1:8" x14ac:dyDescent="0.2">
      <c r="A11" s="134" t="s">
        <v>532</v>
      </c>
      <c r="B11" s="139"/>
      <c r="C11" s="140"/>
      <c r="D11" s="141">
        <v>71823</v>
      </c>
      <c r="E11" s="142"/>
      <c r="F11" s="143">
        <v>68481</v>
      </c>
      <c r="G11" s="144"/>
      <c r="H11" s="145"/>
    </row>
    <row r="12" spans="1:8" x14ac:dyDescent="0.2">
      <c r="A12" s="146"/>
      <c r="B12" s="147"/>
      <c r="C12" s="154"/>
      <c r="D12" s="149">
        <v>44579</v>
      </c>
      <c r="E12" s="150"/>
      <c r="F12" s="151">
        <v>38966</v>
      </c>
      <c r="G12" s="152"/>
      <c r="H12" s="153"/>
    </row>
    <row r="13" spans="1:8" x14ac:dyDescent="0.2">
      <c r="A13" s="134"/>
      <c r="B13" s="139"/>
      <c r="C13" s="140"/>
      <c r="D13" s="141">
        <v>57634</v>
      </c>
      <c r="E13" s="142"/>
      <c r="F13" s="143">
        <v>62501</v>
      </c>
      <c r="G13" s="155"/>
      <c r="H13" s="145"/>
    </row>
    <row r="14" spans="1:8" x14ac:dyDescent="0.2">
      <c r="A14" s="146"/>
      <c r="B14" s="147"/>
      <c r="C14" s="148"/>
      <c r="D14" s="149">
        <v>34067</v>
      </c>
      <c r="E14" s="150"/>
      <c r="F14" s="151">
        <v>34194</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1.55</v>
      </c>
      <c r="C19" s="156">
        <f>ROUND(VALUE(SUBSTITUTE(実質収支比率等に係る経年分析!G$48,"▲","-")),2)</f>
        <v>2.34</v>
      </c>
      <c r="D19" s="156">
        <f>ROUND(VALUE(SUBSTITUTE(実質収支比率等に係る経年分析!H$48,"▲","-")),2)</f>
        <v>1.25</v>
      </c>
      <c r="E19" s="156">
        <f>ROUND(VALUE(SUBSTITUTE(実質収支比率等に係る経年分析!I$48,"▲","-")),2)</f>
        <v>1.39</v>
      </c>
      <c r="F19" s="156">
        <f>ROUND(VALUE(SUBSTITUTE(実質収支比率等に係る経年分析!J$48,"▲","-")),2)</f>
        <v>0.95</v>
      </c>
    </row>
    <row r="20" spans="1:11" x14ac:dyDescent="0.2">
      <c r="A20" s="156" t="s">
        <v>53</v>
      </c>
      <c r="B20" s="156">
        <f>ROUND(VALUE(SUBSTITUTE(実質収支比率等に係る経年分析!F$47,"▲","-")),2)</f>
        <v>9.8800000000000008</v>
      </c>
      <c r="C20" s="156">
        <f>ROUND(VALUE(SUBSTITUTE(実質収支比率等に係る経年分析!G$47,"▲","-")),2)</f>
        <v>10.24</v>
      </c>
      <c r="D20" s="156">
        <f>ROUND(VALUE(SUBSTITUTE(実質収支比率等に係る経年分析!H$47,"▲","-")),2)</f>
        <v>9.49</v>
      </c>
      <c r="E20" s="156">
        <f>ROUND(VALUE(SUBSTITUTE(実質収支比率等に係る経年分析!I$47,"▲","-")),2)</f>
        <v>8.7100000000000009</v>
      </c>
      <c r="F20" s="156">
        <f>ROUND(VALUE(SUBSTITUTE(実質収支比率等に係る経年分析!J$47,"▲","-")),2)</f>
        <v>8.06</v>
      </c>
    </row>
    <row r="21" spans="1:11" x14ac:dyDescent="0.2">
      <c r="A21" s="156" t="s">
        <v>54</v>
      </c>
      <c r="B21" s="156">
        <f>IF(ISNUMBER(VALUE(SUBSTITUTE(実質収支比率等に係る経年分析!F$49,"▲","-"))),ROUND(VALUE(SUBSTITUTE(実質収支比率等に係る経年分析!F$49,"▲","-")),2),NA())</f>
        <v>-0.09</v>
      </c>
      <c r="C21" s="156">
        <f>IF(ISNUMBER(VALUE(SUBSTITUTE(実質収支比率等に係る経年分析!G$49,"▲","-"))),ROUND(VALUE(SUBSTITUTE(実質収支比率等に係る経年分析!G$49,"▲","-")),2),NA())</f>
        <v>0.96</v>
      </c>
      <c r="D21" s="156">
        <f>IF(ISNUMBER(VALUE(SUBSTITUTE(実質収支比率等に係る経年分析!H$49,"▲","-"))),ROUND(VALUE(SUBSTITUTE(実質収支比率等に係る経年分析!H$49,"▲","-")),2),NA())</f>
        <v>-3.83</v>
      </c>
      <c r="E21" s="156">
        <f>IF(ISNUMBER(VALUE(SUBSTITUTE(実質収支比率等に係る経年分析!I$49,"▲","-"))),ROUND(VALUE(SUBSTITUTE(実質収支比率等に係る経年分析!I$49,"▲","-")),2),NA())</f>
        <v>-1.04</v>
      </c>
      <c r="F21" s="156">
        <f>IF(ISNUMBER(VALUE(SUBSTITUTE(実質収支比率等に係る経年分析!J$49,"▲","-"))),ROUND(VALUE(SUBSTITUTE(実質収支比率等に係る経年分析!J$49,"▲","-")),2),NA())</f>
        <v>-1.59</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7.0000000000000007E-2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0.05</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0.03</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0.01</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0.04</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国民健康保険事業特別会計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0.59</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0.39</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0.18</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0.21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0.09</v>
      </c>
    </row>
    <row r="30" spans="1:11" x14ac:dyDescent="0.2">
      <c r="A30" s="157" t="str">
        <f>IF(連結実質赤字比率に係る赤字・黒字の構成分析!C$40="",NA(),連結実質赤字比率に係る赤字・黒字の構成分析!C$40)</f>
        <v>介護保険事業特別会計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0.5</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0.91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0.63</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0.45</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0.47</v>
      </c>
    </row>
    <row r="31" spans="1:11" x14ac:dyDescent="0.2">
      <c r="A31" s="157" t="str">
        <f>IF(連結実質赤字比率に係る赤字・黒字の構成分析!C$39="",NA(),連結実質赤字比率に係る赤字・黒字の構成分析!C$39)</f>
        <v>下水道事業会計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2.21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1.64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0.47</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0.47</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0.87</v>
      </c>
    </row>
    <row r="32" spans="1:11" x14ac:dyDescent="0.2">
      <c r="A32" s="157" t="str">
        <f>IF(連結実質赤字比率に係る赤字・黒字の構成分析!C$38="",NA(),連結実質赤字比率に係る赤字・黒字の構成分析!C$38)</f>
        <v>一般会計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1.51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2.2999999999999998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1.23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1.37</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0.94</v>
      </c>
    </row>
    <row r="33" spans="1:16" x14ac:dyDescent="0.2">
      <c r="A33" s="157" t="str">
        <f>IF(連結実質赤字比率に係る赤字・黒字の構成分析!C$37="",NA(),連結実質赤字比率に係る赤字・黒字の構成分析!C$37)</f>
        <v>病院事業会計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1.52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2.95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3.06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2.71</v>
      </c>
    </row>
    <row r="34" spans="1:16" x14ac:dyDescent="0.2">
      <c r="A34" s="157" t="str">
        <f>IF(連結実質赤字比率に係る赤字・黒字の構成分析!C$36="",NA(),連結実質赤字比率に係る赤字・黒字の構成分析!C$36)</f>
        <v>ガス事業会計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2.74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3.42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4.93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5.05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4.26</v>
      </c>
    </row>
    <row r="35" spans="1:16" x14ac:dyDescent="0.2">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5.66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5.85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5.66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5.38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4.99</v>
      </c>
    </row>
    <row r="36" spans="1:16" x14ac:dyDescent="0.2">
      <c r="A36" s="157" t="str">
        <f>IF(連結実質赤字比率に係る赤字・黒字の構成分析!C$34="",NA(),連結実質赤字比率に係る赤字・黒字の構成分析!C$34)</f>
        <v>自動車運送事業会計</v>
      </c>
      <c r="B36" s="157">
        <f>IF(ROUND(VALUE(SUBSTITUTE(連結実質赤字比率に係る赤字・黒字の構成分析!F$34,"▲", "-")), 2) &lt; 0, ABS(ROUND(VALUE(SUBSTITUTE(連結実質赤字比率に係る赤字・黒字の構成分析!F$34,"▲", "-")), 2)), NA())</f>
        <v>0.17</v>
      </c>
      <c r="C36" s="157" t="e">
        <f>IF(ROUND(VALUE(SUBSTITUTE(連結実質赤字比率に係る赤字・黒字の構成分析!F$34,"▲", "-")), 2) &gt;= 0, ABS(ROUND(VALUE(SUBSTITUTE(連結実質赤字比率に係る赤字・黒字の構成分析!F$34,"▲", "-")), 2)), NA())</f>
        <v>#N/A</v>
      </c>
      <c r="D36" s="157">
        <f>IF(ROUND(VALUE(SUBSTITUTE(連結実質赤字比率に係る赤字・黒字の構成分析!G$34,"▲", "-")), 2) &lt; 0, ABS(ROUND(VALUE(SUBSTITUTE(連結実質赤字比率に係る赤字・黒字の構成分析!G$34,"▲", "-")), 2)), NA())</f>
        <v>0.1</v>
      </c>
      <c r="E36" s="157" t="e">
        <f>IF(ROUND(VALUE(SUBSTITUTE(連結実質赤字比率に係る赤字・黒字の構成分析!G$34,"▲", "-")), 2) &gt;= 0, ABS(ROUND(VALUE(SUBSTITUTE(連結実質赤字比率に係る赤字・黒字の構成分析!G$34,"▲", "-")), 2)), NA())</f>
        <v>#N/A</v>
      </c>
      <c r="F36" s="157">
        <f>IF(ROUND(VALUE(SUBSTITUTE(連結実質赤字比率に係る赤字・黒字の構成分析!H$34,"▲", "-")), 2) &lt; 0, ABS(ROUND(VALUE(SUBSTITUTE(連結実質赤字比率に係る赤字・黒字の構成分析!H$34,"▲", "-")), 2)), NA())</f>
        <v>7.0000000000000007E-2</v>
      </c>
      <c r="G36" s="157" t="e">
        <f>IF(ROUND(VALUE(SUBSTITUTE(連結実質赤字比率に係る赤字・黒字の構成分析!H$34,"▲", "-")), 2) &gt;= 0, ABS(ROUND(VALUE(SUBSTITUTE(連結実質赤字比率に係る赤字・黒字の構成分析!H$34,"▲", "-")), 2)), NA())</f>
        <v>#N/A</v>
      </c>
      <c r="H36" s="157">
        <f>IF(ROUND(VALUE(SUBSTITUTE(連結実質赤字比率に係る赤字・黒字の構成分析!I$34,"▲", "-")), 2) &lt; 0, ABS(ROUND(VALUE(SUBSTITUTE(連結実質赤字比率に係る赤字・黒字の構成分析!I$34,"▲", "-")), 2)), NA())</f>
        <v>0.01</v>
      </c>
      <c r="I36" s="157" t="e">
        <f>IF(ROUND(VALUE(SUBSTITUTE(連結実質赤字比率に係る赤字・黒字の構成分析!I$34,"▲", "-")), 2) &gt;= 0, ABS(ROUND(VALUE(SUBSTITUTE(連結実質赤字比率に係る赤字・黒字の構成分析!I$34,"▲", "-")), 2)), NA())</f>
        <v>#N/A</v>
      </c>
      <c r="J36" s="157">
        <f>IF(ROUND(VALUE(SUBSTITUTE(連結実質赤字比率に係る赤字・黒字の構成分析!J$34,"▲", "-")), 2) &lt; 0, ABS(ROUND(VALUE(SUBSTITUTE(連結実質赤字比率に係る赤字・黒字の構成分析!J$34,"▲", "-")), 2)), NA())</f>
        <v>0.09</v>
      </c>
      <c r="K36" s="157" t="e">
        <f>IF(ROUND(VALUE(SUBSTITUTE(連結実質赤字比率に係る赤字・黒字の構成分析!J$34,"▲", "-")), 2) &gt;= 0, ABS(ROUND(VALUE(SUBSTITUTE(連結実質赤字比率に係る赤字・黒字の構成分析!J$34,"▲", "-")), 2)), NA())</f>
        <v>#N/A</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51130</v>
      </c>
      <c r="E42" s="158"/>
      <c r="F42" s="158"/>
      <c r="G42" s="158">
        <f>'実質公債費比率（分子）の構造'!L$52</f>
        <v>47618</v>
      </c>
      <c r="H42" s="158"/>
      <c r="I42" s="158"/>
      <c r="J42" s="158">
        <f>'実質公債費比率（分子）の構造'!M$52</f>
        <v>52655</v>
      </c>
      <c r="K42" s="158"/>
      <c r="L42" s="158"/>
      <c r="M42" s="158">
        <f>'実質公債費比率（分子）の構造'!N$52</f>
        <v>52964</v>
      </c>
      <c r="N42" s="158"/>
      <c r="O42" s="158"/>
      <c r="P42" s="158">
        <f>'実質公債費比率（分子）の構造'!O$52</f>
        <v>52036</v>
      </c>
    </row>
    <row r="43" spans="1:16" x14ac:dyDescent="0.2">
      <c r="A43" s="158" t="s">
        <v>16</v>
      </c>
      <c r="B43" s="158">
        <f>'実質公債費比率（分子）の構造'!K$51</f>
        <v>3</v>
      </c>
      <c r="C43" s="158"/>
      <c r="D43" s="158"/>
      <c r="E43" s="158">
        <f>'実質公債費比率（分子）の構造'!L$51</f>
        <v>0</v>
      </c>
      <c r="F43" s="158"/>
      <c r="G43" s="158"/>
      <c r="H43" s="158">
        <f>'実質公債費比率（分子）の構造'!M$51</f>
        <v>1</v>
      </c>
      <c r="I43" s="158"/>
      <c r="J43" s="158"/>
      <c r="K43" s="158">
        <f>'実質公債費比率（分子）の構造'!N$51</f>
        <v>10</v>
      </c>
      <c r="L43" s="158"/>
      <c r="M43" s="158"/>
      <c r="N43" s="158">
        <f>'実質公債費比率（分子）の構造'!O$51</f>
        <v>1</v>
      </c>
      <c r="O43" s="158"/>
      <c r="P43" s="158"/>
    </row>
    <row r="44" spans="1:16" x14ac:dyDescent="0.2">
      <c r="A44" s="158" t="s">
        <v>62</v>
      </c>
      <c r="B44" s="158">
        <f>'実質公債費比率（分子）の構造'!K$50</f>
        <v>1578</v>
      </c>
      <c r="C44" s="158"/>
      <c r="D44" s="158"/>
      <c r="E44" s="158">
        <f>'実質公債費比率（分子）の構造'!L$50</f>
        <v>1613</v>
      </c>
      <c r="F44" s="158"/>
      <c r="G44" s="158"/>
      <c r="H44" s="158">
        <f>'実質公債費比率（分子）の構造'!M$50</f>
        <v>1386</v>
      </c>
      <c r="I44" s="158"/>
      <c r="J44" s="158"/>
      <c r="K44" s="158">
        <f>'実質公債費比率（分子）の構造'!N$50</f>
        <v>1371</v>
      </c>
      <c r="L44" s="158"/>
      <c r="M44" s="158"/>
      <c r="N44" s="158">
        <f>'実質公債費比率（分子）の構造'!O$50</f>
        <v>1055</v>
      </c>
      <c r="O44" s="158"/>
      <c r="P44" s="158"/>
    </row>
    <row r="45" spans="1:16" x14ac:dyDescent="0.2">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7352</v>
      </c>
      <c r="C46" s="158"/>
      <c r="D46" s="158"/>
      <c r="E46" s="158">
        <f>'実質公債費比率（分子）の構造'!L$48</f>
        <v>6894</v>
      </c>
      <c r="F46" s="158"/>
      <c r="G46" s="158"/>
      <c r="H46" s="158">
        <f>'実質公債費比率（分子）の構造'!M$48</f>
        <v>6765</v>
      </c>
      <c r="I46" s="158"/>
      <c r="J46" s="158"/>
      <c r="K46" s="158">
        <f>'実質公債費比率（分子）の構造'!N$48</f>
        <v>6551</v>
      </c>
      <c r="L46" s="158"/>
      <c r="M46" s="158"/>
      <c r="N46" s="158">
        <f>'実質公債費比率（分子）の構造'!O$48</f>
        <v>6470</v>
      </c>
      <c r="O46" s="158"/>
      <c r="P46" s="158"/>
    </row>
    <row r="47" spans="1:16" x14ac:dyDescent="0.2">
      <c r="A47" s="158" t="s">
        <v>12</v>
      </c>
      <c r="B47" s="158">
        <f>'実質公債費比率（分子）の構造'!K$47</f>
        <v>23950</v>
      </c>
      <c r="C47" s="158"/>
      <c r="D47" s="158"/>
      <c r="E47" s="158">
        <f>'実質公債費比率（分子）の構造'!L$47</f>
        <v>23954</v>
      </c>
      <c r="F47" s="158"/>
      <c r="G47" s="158"/>
      <c r="H47" s="158">
        <f>'実質公債費比率（分子）の構造'!M$47</f>
        <v>23805</v>
      </c>
      <c r="I47" s="158"/>
      <c r="J47" s="158"/>
      <c r="K47" s="158">
        <f>'実質公債費比率（分子）の構造'!N$47</f>
        <v>23856</v>
      </c>
      <c r="L47" s="158"/>
      <c r="M47" s="158"/>
      <c r="N47" s="158">
        <f>'実質公債費比率（分子）の構造'!O$47</f>
        <v>23655</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33403</v>
      </c>
      <c r="C49" s="158"/>
      <c r="D49" s="158"/>
      <c r="E49" s="158">
        <f>'実質公債費比率（分子）の構造'!L$45</f>
        <v>37060</v>
      </c>
      <c r="F49" s="158"/>
      <c r="G49" s="158"/>
      <c r="H49" s="158">
        <f>'実質公債費比率（分子）の構造'!M$45</f>
        <v>33538</v>
      </c>
      <c r="I49" s="158"/>
      <c r="J49" s="158"/>
      <c r="K49" s="158">
        <f>'実質公債費比率（分子）の構造'!N$45</f>
        <v>34130</v>
      </c>
      <c r="L49" s="158"/>
      <c r="M49" s="158"/>
      <c r="N49" s="158">
        <f>'実質公債費比率（分子）の構造'!O$45</f>
        <v>33515</v>
      </c>
      <c r="O49" s="158"/>
      <c r="P49" s="158"/>
    </row>
    <row r="50" spans="1:16" x14ac:dyDescent="0.2">
      <c r="A50" s="158" t="s">
        <v>67</v>
      </c>
      <c r="B50" s="158" t="e">
        <f>NA()</f>
        <v>#N/A</v>
      </c>
      <c r="C50" s="158">
        <f>IF(ISNUMBER('実質公債費比率（分子）の構造'!K$53),'実質公債費比率（分子）の構造'!K$53,NA())</f>
        <v>15156</v>
      </c>
      <c r="D50" s="158" t="e">
        <f>NA()</f>
        <v>#N/A</v>
      </c>
      <c r="E50" s="158" t="e">
        <f>NA()</f>
        <v>#N/A</v>
      </c>
      <c r="F50" s="158">
        <f>IF(ISNUMBER('実質公債費比率（分子）の構造'!L$53),'実質公債費比率（分子）の構造'!L$53,NA())</f>
        <v>21903</v>
      </c>
      <c r="G50" s="158" t="e">
        <f>NA()</f>
        <v>#N/A</v>
      </c>
      <c r="H50" s="158" t="e">
        <f>NA()</f>
        <v>#N/A</v>
      </c>
      <c r="I50" s="158">
        <f>IF(ISNUMBER('実質公債費比率（分子）の構造'!M$53),'実質公債費比率（分子）の構造'!M$53,NA())</f>
        <v>12840</v>
      </c>
      <c r="J50" s="158" t="e">
        <f>NA()</f>
        <v>#N/A</v>
      </c>
      <c r="K50" s="158" t="e">
        <f>NA()</f>
        <v>#N/A</v>
      </c>
      <c r="L50" s="158">
        <f>IF(ISNUMBER('実質公債費比率（分子）の構造'!N$53),'実質公債費比率（分子）の構造'!N$53,NA())</f>
        <v>12954</v>
      </c>
      <c r="M50" s="158" t="e">
        <f>NA()</f>
        <v>#N/A</v>
      </c>
      <c r="N50" s="158" t="e">
        <f>NA()</f>
        <v>#N/A</v>
      </c>
      <c r="O50" s="158">
        <f>IF(ISNUMBER('実質公債費比率（分子）の構造'!O$53),'実質公債費比率（分子）の構造'!O$53,NA())</f>
        <v>12660</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507886</v>
      </c>
      <c r="E56" s="157"/>
      <c r="F56" s="157"/>
      <c r="G56" s="157">
        <f>'将来負担比率（分子）の構造'!J$52</f>
        <v>511198</v>
      </c>
      <c r="H56" s="157"/>
      <c r="I56" s="157"/>
      <c r="J56" s="157">
        <f>'将来負担比率（分子）の構造'!K$52</f>
        <v>508478</v>
      </c>
      <c r="K56" s="157"/>
      <c r="L56" s="157"/>
      <c r="M56" s="157">
        <f>'将来負担比率（分子）の構造'!L$52</f>
        <v>501803</v>
      </c>
      <c r="N56" s="157"/>
      <c r="O56" s="157"/>
      <c r="P56" s="157">
        <f>'将来負担比率（分子）の構造'!M$52</f>
        <v>495260</v>
      </c>
    </row>
    <row r="57" spans="1:16" x14ac:dyDescent="0.2">
      <c r="A57" s="157" t="s">
        <v>42</v>
      </c>
      <c r="B57" s="157"/>
      <c r="C57" s="157"/>
      <c r="D57" s="157">
        <f>'将来負担比率（分子）の構造'!I$51</f>
        <v>141075</v>
      </c>
      <c r="E57" s="157"/>
      <c r="F57" s="157"/>
      <c r="G57" s="157">
        <f>'将来負担比率（分子）の構造'!J$51</f>
        <v>140036</v>
      </c>
      <c r="H57" s="157"/>
      <c r="I57" s="157"/>
      <c r="J57" s="157">
        <f>'将来負担比率（分子）の構造'!K$51</f>
        <v>137242</v>
      </c>
      <c r="K57" s="157"/>
      <c r="L57" s="157"/>
      <c r="M57" s="157">
        <f>'将来負担比率（分子）の構造'!L$51</f>
        <v>153987</v>
      </c>
      <c r="N57" s="157"/>
      <c r="O57" s="157"/>
      <c r="P57" s="157">
        <f>'将来負担比率（分子）の構造'!M$51</f>
        <v>179946</v>
      </c>
    </row>
    <row r="58" spans="1:16" x14ac:dyDescent="0.2">
      <c r="A58" s="157" t="s">
        <v>41</v>
      </c>
      <c r="B58" s="157"/>
      <c r="C58" s="157"/>
      <c r="D58" s="157">
        <f>'将来負担比率（分子）の構造'!I$50</f>
        <v>241766</v>
      </c>
      <c r="E58" s="157"/>
      <c r="F58" s="157"/>
      <c r="G58" s="157">
        <f>'将来負担比率（分子）の構造'!J$50</f>
        <v>257297</v>
      </c>
      <c r="H58" s="157"/>
      <c r="I58" s="157"/>
      <c r="J58" s="157">
        <f>'将来負担比率（分子）の構造'!K$50</f>
        <v>260066</v>
      </c>
      <c r="K58" s="157"/>
      <c r="L58" s="157"/>
      <c r="M58" s="157">
        <f>'将来負担比率（分子）の構造'!L$50</f>
        <v>253826</v>
      </c>
      <c r="N58" s="157"/>
      <c r="O58" s="157"/>
      <c r="P58" s="157">
        <f>'将来負担比率（分子）の構造'!M$50</f>
        <v>245069</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650</v>
      </c>
      <c r="C61" s="157"/>
      <c r="D61" s="157"/>
      <c r="E61" s="157">
        <f>'将来負担比率（分子）の構造'!J$46</f>
        <v>326</v>
      </c>
      <c r="F61" s="157"/>
      <c r="G61" s="157"/>
      <c r="H61" s="157">
        <f>'将来負担比率（分子）の構造'!K$46</f>
        <v>335</v>
      </c>
      <c r="I61" s="157"/>
      <c r="J61" s="157"/>
      <c r="K61" s="157">
        <f>'将来負担比率（分子）の構造'!L$46</f>
        <v>326</v>
      </c>
      <c r="L61" s="157"/>
      <c r="M61" s="157"/>
      <c r="N61" s="157">
        <f>'将来負担比率（分子）の構造'!M$46</f>
        <v>628</v>
      </c>
      <c r="O61" s="157"/>
      <c r="P61" s="157"/>
    </row>
    <row r="62" spans="1:16" x14ac:dyDescent="0.2">
      <c r="A62" s="157" t="s">
        <v>35</v>
      </c>
      <c r="B62" s="157">
        <f>'将来負担比率（分子）の構造'!I$45</f>
        <v>81647</v>
      </c>
      <c r="C62" s="157"/>
      <c r="D62" s="157"/>
      <c r="E62" s="157">
        <f>'将来負担比率（分子）の構造'!J$45</f>
        <v>82830</v>
      </c>
      <c r="F62" s="157"/>
      <c r="G62" s="157"/>
      <c r="H62" s="157">
        <f>'将来負担比率（分子）の構造'!K$45</f>
        <v>77509</v>
      </c>
      <c r="I62" s="157"/>
      <c r="J62" s="157"/>
      <c r="K62" s="157">
        <f>'将来負担比率（分子）の構造'!L$45</f>
        <v>81538</v>
      </c>
      <c r="L62" s="157"/>
      <c r="M62" s="157"/>
      <c r="N62" s="157">
        <f>'将来負担比率（分子）の構造'!M$45</f>
        <v>75267</v>
      </c>
      <c r="O62" s="157"/>
      <c r="P62" s="157"/>
    </row>
    <row r="63" spans="1:16" x14ac:dyDescent="0.2">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94078</v>
      </c>
      <c r="C64" s="157"/>
      <c r="D64" s="157"/>
      <c r="E64" s="157">
        <f>'将来負担比率（分子）の構造'!J$43</f>
        <v>88058</v>
      </c>
      <c r="F64" s="157"/>
      <c r="G64" s="157"/>
      <c r="H64" s="157">
        <f>'将来負担比率（分子）の構造'!K$43</f>
        <v>81259</v>
      </c>
      <c r="I64" s="157"/>
      <c r="J64" s="157"/>
      <c r="K64" s="157">
        <f>'将来負担比率（分子）の構造'!L$43</f>
        <v>75287</v>
      </c>
      <c r="L64" s="157"/>
      <c r="M64" s="157"/>
      <c r="N64" s="157">
        <f>'将来負担比率（分子）の構造'!M$43</f>
        <v>78860</v>
      </c>
      <c r="O64" s="157"/>
      <c r="P64" s="157"/>
    </row>
    <row r="65" spans="1:16" x14ac:dyDescent="0.2">
      <c r="A65" s="157" t="s">
        <v>32</v>
      </c>
      <c r="B65" s="157">
        <f>'将来負担比率（分子）の構造'!I$42</f>
        <v>14451</v>
      </c>
      <c r="C65" s="157"/>
      <c r="D65" s="157"/>
      <c r="E65" s="157">
        <f>'将来負担比率（分子）の構造'!J$42</f>
        <v>12877</v>
      </c>
      <c r="F65" s="157"/>
      <c r="G65" s="157"/>
      <c r="H65" s="157">
        <f>'将来負担比率（分子）の構造'!K$42</f>
        <v>11310</v>
      </c>
      <c r="I65" s="157"/>
      <c r="J65" s="157"/>
      <c r="K65" s="157">
        <f>'将来負担比率（分子）の構造'!L$42</f>
        <v>9908</v>
      </c>
      <c r="L65" s="157"/>
      <c r="M65" s="157"/>
      <c r="N65" s="157">
        <f>'将来負担比率（分子）の構造'!M$42</f>
        <v>8619</v>
      </c>
      <c r="O65" s="157"/>
      <c r="P65" s="157"/>
    </row>
    <row r="66" spans="1:16" x14ac:dyDescent="0.2">
      <c r="A66" s="157" t="s">
        <v>31</v>
      </c>
      <c r="B66" s="157">
        <f>'将来負担比率（分子）の構造'!I$41</f>
        <v>880083</v>
      </c>
      <c r="C66" s="157"/>
      <c r="D66" s="157"/>
      <c r="E66" s="157">
        <f>'将来負担比率（分子）の構造'!J$41</f>
        <v>882267</v>
      </c>
      <c r="F66" s="157"/>
      <c r="G66" s="157"/>
      <c r="H66" s="157">
        <f>'将来負担比率（分子）の構造'!K$41</f>
        <v>882327</v>
      </c>
      <c r="I66" s="157"/>
      <c r="J66" s="157"/>
      <c r="K66" s="157">
        <f>'将来負担比率（分子）の構造'!L$41</f>
        <v>879139</v>
      </c>
      <c r="L66" s="157"/>
      <c r="M66" s="157"/>
      <c r="N66" s="157">
        <f>'将来負担比率（分子）の構造'!M$41</f>
        <v>876799</v>
      </c>
      <c r="O66" s="157"/>
      <c r="P66" s="157"/>
    </row>
    <row r="67" spans="1:16" x14ac:dyDescent="0.2">
      <c r="A67" s="157" t="s">
        <v>71</v>
      </c>
      <c r="B67" s="157" t="e">
        <f>NA()</f>
        <v>#N/A</v>
      </c>
      <c r="C67" s="157">
        <f>IF(ISNUMBER('将来負担比率（分子）の構造'!I$53), IF('将来負担比率（分子）の構造'!I$53 &lt; 0, 0, '将来負担比率（分子）の構造'!I$53), NA())</f>
        <v>180181</v>
      </c>
      <c r="D67" s="157" t="e">
        <f>NA()</f>
        <v>#N/A</v>
      </c>
      <c r="E67" s="157" t="e">
        <f>NA()</f>
        <v>#N/A</v>
      </c>
      <c r="F67" s="157">
        <f>IF(ISNUMBER('将来負担比率（分子）の構造'!J$53), IF('将来負担比率（分子）の構造'!J$53 &lt; 0, 0, '将来負担比率（分子）の構造'!J$53), NA())</f>
        <v>157827</v>
      </c>
      <c r="G67" s="157" t="e">
        <f>NA()</f>
        <v>#N/A</v>
      </c>
      <c r="H67" s="157" t="e">
        <f>NA()</f>
        <v>#N/A</v>
      </c>
      <c r="I67" s="157">
        <f>IF(ISNUMBER('将来負担比率（分子）の構造'!K$53), IF('将来負担比率（分子）の構造'!K$53 &lt; 0, 0, '将来負担比率（分子）の構造'!K$53), NA())</f>
        <v>146955</v>
      </c>
      <c r="J67" s="157" t="e">
        <f>NA()</f>
        <v>#N/A</v>
      </c>
      <c r="K67" s="157" t="e">
        <f>NA()</f>
        <v>#N/A</v>
      </c>
      <c r="L67" s="157">
        <f>IF(ISNUMBER('将来負担比率（分子）の構造'!L$53), IF('将来負担比率（分子）の構造'!L$53 &lt; 0, 0, '将来負担比率（分子）の構造'!L$53), NA())</f>
        <v>136581</v>
      </c>
      <c r="M67" s="157" t="e">
        <f>NA()</f>
        <v>#N/A</v>
      </c>
      <c r="N67" s="157" t="e">
        <f>NA()</f>
        <v>#N/A</v>
      </c>
      <c r="O67" s="157">
        <f>IF(ISNUMBER('将来負担比率（分子）の構造'!M$53), IF('将来負担比率（分子）の構造'!M$53 &lt; 0, 0, '将来負担比率（分子）の構造'!M$53), NA())</f>
        <v>119898</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27311</v>
      </c>
      <c r="C72" s="161">
        <f>基金残高に係る経年分析!G55</f>
        <v>25562</v>
      </c>
      <c r="D72" s="161">
        <f>基金残高に係る経年分析!H55</f>
        <v>24105</v>
      </c>
    </row>
    <row r="73" spans="1:16" x14ac:dyDescent="0.2">
      <c r="A73" s="160" t="s">
        <v>74</v>
      </c>
      <c r="B73" s="161">
        <f>基金残高に係る経年分析!F56</f>
        <v>9065</v>
      </c>
      <c r="C73" s="161">
        <f>基金残高に係る経年分析!G56</f>
        <v>9889</v>
      </c>
      <c r="D73" s="161">
        <f>基金残高に係る経年分析!H56</f>
        <v>10606</v>
      </c>
    </row>
    <row r="74" spans="1:16" x14ac:dyDescent="0.2">
      <c r="A74" s="160" t="s">
        <v>75</v>
      </c>
      <c r="B74" s="161">
        <f>基金残高に係る経年分析!F57</f>
        <v>95091</v>
      </c>
      <c r="C74" s="161">
        <f>基金残高に係る経年分析!G57</f>
        <v>91356</v>
      </c>
      <c r="D74" s="161">
        <f>基金残高に係る経年分析!H57</f>
        <v>82909</v>
      </c>
    </row>
  </sheetData>
  <sheetProtection algorithmName="SHA-512" hashValue="md6+QJPCb5U3+DVuEWRsEeqq2tv1Jt1NKyjRk4Aat8qh00DE4hmvIgOTVkpf0TxsvMWbVneLhZIxB5hYoQjWmA==" saltValue="crnKqbDUudyVGD8quAuxO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216</v>
      </c>
      <c r="C5" s="597"/>
      <c r="D5" s="597"/>
      <c r="E5" s="597"/>
      <c r="F5" s="597"/>
      <c r="G5" s="597"/>
      <c r="H5" s="597"/>
      <c r="I5" s="597"/>
      <c r="J5" s="597"/>
      <c r="K5" s="597"/>
      <c r="L5" s="597"/>
      <c r="M5" s="597"/>
      <c r="N5" s="597"/>
      <c r="O5" s="597"/>
      <c r="P5" s="597"/>
      <c r="Q5" s="598"/>
      <c r="R5" s="599">
        <v>233179032</v>
      </c>
      <c r="S5" s="600"/>
      <c r="T5" s="600"/>
      <c r="U5" s="600"/>
      <c r="V5" s="600"/>
      <c r="W5" s="600"/>
      <c r="X5" s="600"/>
      <c r="Y5" s="601"/>
      <c r="Z5" s="602">
        <v>37.299999999999997</v>
      </c>
      <c r="AA5" s="602"/>
      <c r="AB5" s="602"/>
      <c r="AC5" s="602"/>
      <c r="AD5" s="603">
        <v>210540018</v>
      </c>
      <c r="AE5" s="603"/>
      <c r="AF5" s="603"/>
      <c r="AG5" s="603"/>
      <c r="AH5" s="603"/>
      <c r="AI5" s="603"/>
      <c r="AJ5" s="603"/>
      <c r="AK5" s="603"/>
      <c r="AL5" s="604">
        <v>69.2</v>
      </c>
      <c r="AM5" s="605"/>
      <c r="AN5" s="605"/>
      <c r="AO5" s="606"/>
      <c r="AP5" s="596" t="s">
        <v>217</v>
      </c>
      <c r="AQ5" s="597"/>
      <c r="AR5" s="597"/>
      <c r="AS5" s="597"/>
      <c r="AT5" s="597"/>
      <c r="AU5" s="597"/>
      <c r="AV5" s="597"/>
      <c r="AW5" s="597"/>
      <c r="AX5" s="597"/>
      <c r="AY5" s="597"/>
      <c r="AZ5" s="597"/>
      <c r="BA5" s="597"/>
      <c r="BB5" s="597"/>
      <c r="BC5" s="597"/>
      <c r="BD5" s="597"/>
      <c r="BE5" s="597"/>
      <c r="BF5" s="598"/>
      <c r="BG5" s="610">
        <v>209465366</v>
      </c>
      <c r="BH5" s="611"/>
      <c r="BI5" s="611"/>
      <c r="BJ5" s="611"/>
      <c r="BK5" s="611"/>
      <c r="BL5" s="611"/>
      <c r="BM5" s="611"/>
      <c r="BN5" s="612"/>
      <c r="BO5" s="613">
        <v>89.8</v>
      </c>
      <c r="BP5" s="613"/>
      <c r="BQ5" s="613"/>
      <c r="BR5" s="613"/>
      <c r="BS5" s="614">
        <v>4958903</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2">
      <c r="B6" s="607" t="s">
        <v>221</v>
      </c>
      <c r="C6" s="608"/>
      <c r="D6" s="608"/>
      <c r="E6" s="608"/>
      <c r="F6" s="608"/>
      <c r="G6" s="608"/>
      <c r="H6" s="608"/>
      <c r="I6" s="608"/>
      <c r="J6" s="608"/>
      <c r="K6" s="608"/>
      <c r="L6" s="608"/>
      <c r="M6" s="608"/>
      <c r="N6" s="608"/>
      <c r="O6" s="608"/>
      <c r="P6" s="608"/>
      <c r="Q6" s="609"/>
      <c r="R6" s="610">
        <v>3150430</v>
      </c>
      <c r="S6" s="611"/>
      <c r="T6" s="611"/>
      <c r="U6" s="611"/>
      <c r="V6" s="611"/>
      <c r="W6" s="611"/>
      <c r="X6" s="611"/>
      <c r="Y6" s="612"/>
      <c r="Z6" s="613">
        <v>0.5</v>
      </c>
      <c r="AA6" s="613"/>
      <c r="AB6" s="613"/>
      <c r="AC6" s="613"/>
      <c r="AD6" s="614">
        <v>3150430</v>
      </c>
      <c r="AE6" s="614"/>
      <c r="AF6" s="614"/>
      <c r="AG6" s="614"/>
      <c r="AH6" s="614"/>
      <c r="AI6" s="614"/>
      <c r="AJ6" s="614"/>
      <c r="AK6" s="614"/>
      <c r="AL6" s="615">
        <v>1</v>
      </c>
      <c r="AM6" s="616"/>
      <c r="AN6" s="616"/>
      <c r="AO6" s="617"/>
      <c r="AP6" s="607" t="s">
        <v>222</v>
      </c>
      <c r="AQ6" s="608"/>
      <c r="AR6" s="608"/>
      <c r="AS6" s="608"/>
      <c r="AT6" s="608"/>
      <c r="AU6" s="608"/>
      <c r="AV6" s="608"/>
      <c r="AW6" s="608"/>
      <c r="AX6" s="608"/>
      <c r="AY6" s="608"/>
      <c r="AZ6" s="608"/>
      <c r="BA6" s="608"/>
      <c r="BB6" s="608"/>
      <c r="BC6" s="608"/>
      <c r="BD6" s="608"/>
      <c r="BE6" s="608"/>
      <c r="BF6" s="609"/>
      <c r="BG6" s="610">
        <v>209465366</v>
      </c>
      <c r="BH6" s="611"/>
      <c r="BI6" s="611"/>
      <c r="BJ6" s="611"/>
      <c r="BK6" s="611"/>
      <c r="BL6" s="611"/>
      <c r="BM6" s="611"/>
      <c r="BN6" s="612"/>
      <c r="BO6" s="613">
        <v>89.8</v>
      </c>
      <c r="BP6" s="613"/>
      <c r="BQ6" s="613"/>
      <c r="BR6" s="613"/>
      <c r="BS6" s="614">
        <v>4958903</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1462462</v>
      </c>
      <c r="CS6" s="611"/>
      <c r="CT6" s="611"/>
      <c r="CU6" s="611"/>
      <c r="CV6" s="611"/>
      <c r="CW6" s="611"/>
      <c r="CX6" s="611"/>
      <c r="CY6" s="612"/>
      <c r="CZ6" s="604">
        <v>0.2</v>
      </c>
      <c r="DA6" s="605"/>
      <c r="DB6" s="605"/>
      <c r="DC6" s="621"/>
      <c r="DD6" s="619" t="s">
        <v>122</v>
      </c>
      <c r="DE6" s="611"/>
      <c r="DF6" s="611"/>
      <c r="DG6" s="611"/>
      <c r="DH6" s="611"/>
      <c r="DI6" s="611"/>
      <c r="DJ6" s="611"/>
      <c r="DK6" s="611"/>
      <c r="DL6" s="611"/>
      <c r="DM6" s="611"/>
      <c r="DN6" s="611"/>
      <c r="DO6" s="611"/>
      <c r="DP6" s="612"/>
      <c r="DQ6" s="619">
        <v>1462462</v>
      </c>
      <c r="DR6" s="611"/>
      <c r="DS6" s="611"/>
      <c r="DT6" s="611"/>
      <c r="DU6" s="611"/>
      <c r="DV6" s="611"/>
      <c r="DW6" s="611"/>
      <c r="DX6" s="611"/>
      <c r="DY6" s="611"/>
      <c r="DZ6" s="611"/>
      <c r="EA6" s="611"/>
      <c r="EB6" s="611"/>
      <c r="EC6" s="620"/>
    </row>
    <row r="7" spans="2:143" ht="11.25" customHeight="1" x14ac:dyDescent="0.2">
      <c r="B7" s="607" t="s">
        <v>224</v>
      </c>
      <c r="C7" s="608"/>
      <c r="D7" s="608"/>
      <c r="E7" s="608"/>
      <c r="F7" s="608"/>
      <c r="G7" s="608"/>
      <c r="H7" s="608"/>
      <c r="I7" s="608"/>
      <c r="J7" s="608"/>
      <c r="K7" s="608"/>
      <c r="L7" s="608"/>
      <c r="M7" s="608"/>
      <c r="N7" s="608"/>
      <c r="O7" s="608"/>
      <c r="P7" s="608"/>
      <c r="Q7" s="609"/>
      <c r="R7" s="610">
        <v>63542</v>
      </c>
      <c r="S7" s="611"/>
      <c r="T7" s="611"/>
      <c r="U7" s="611"/>
      <c r="V7" s="611"/>
      <c r="W7" s="611"/>
      <c r="X7" s="611"/>
      <c r="Y7" s="612"/>
      <c r="Z7" s="613">
        <v>0</v>
      </c>
      <c r="AA7" s="613"/>
      <c r="AB7" s="613"/>
      <c r="AC7" s="613"/>
      <c r="AD7" s="614">
        <v>63542</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113302398</v>
      </c>
      <c r="BH7" s="611"/>
      <c r="BI7" s="611"/>
      <c r="BJ7" s="611"/>
      <c r="BK7" s="611"/>
      <c r="BL7" s="611"/>
      <c r="BM7" s="611"/>
      <c r="BN7" s="612"/>
      <c r="BO7" s="613">
        <v>48.6</v>
      </c>
      <c r="BP7" s="613"/>
      <c r="BQ7" s="613"/>
      <c r="BR7" s="613"/>
      <c r="BS7" s="614">
        <v>4958903</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55862907</v>
      </c>
      <c r="CS7" s="611"/>
      <c r="CT7" s="611"/>
      <c r="CU7" s="611"/>
      <c r="CV7" s="611"/>
      <c r="CW7" s="611"/>
      <c r="CX7" s="611"/>
      <c r="CY7" s="612"/>
      <c r="CZ7" s="613">
        <v>9.1</v>
      </c>
      <c r="DA7" s="613"/>
      <c r="DB7" s="613"/>
      <c r="DC7" s="613"/>
      <c r="DD7" s="619">
        <v>10591925</v>
      </c>
      <c r="DE7" s="611"/>
      <c r="DF7" s="611"/>
      <c r="DG7" s="611"/>
      <c r="DH7" s="611"/>
      <c r="DI7" s="611"/>
      <c r="DJ7" s="611"/>
      <c r="DK7" s="611"/>
      <c r="DL7" s="611"/>
      <c r="DM7" s="611"/>
      <c r="DN7" s="611"/>
      <c r="DO7" s="611"/>
      <c r="DP7" s="612"/>
      <c r="DQ7" s="619">
        <v>41201785</v>
      </c>
      <c r="DR7" s="611"/>
      <c r="DS7" s="611"/>
      <c r="DT7" s="611"/>
      <c r="DU7" s="611"/>
      <c r="DV7" s="611"/>
      <c r="DW7" s="611"/>
      <c r="DX7" s="611"/>
      <c r="DY7" s="611"/>
      <c r="DZ7" s="611"/>
      <c r="EA7" s="611"/>
      <c r="EB7" s="611"/>
      <c r="EC7" s="620"/>
    </row>
    <row r="8" spans="2:143" ht="11.25" customHeight="1" x14ac:dyDescent="0.2">
      <c r="B8" s="607" t="s">
        <v>227</v>
      </c>
      <c r="C8" s="608"/>
      <c r="D8" s="608"/>
      <c r="E8" s="608"/>
      <c r="F8" s="608"/>
      <c r="G8" s="608"/>
      <c r="H8" s="608"/>
      <c r="I8" s="608"/>
      <c r="J8" s="608"/>
      <c r="K8" s="608"/>
      <c r="L8" s="608"/>
      <c r="M8" s="608"/>
      <c r="N8" s="608"/>
      <c r="O8" s="608"/>
      <c r="P8" s="608"/>
      <c r="Q8" s="609"/>
      <c r="R8" s="610">
        <v>1083797</v>
      </c>
      <c r="S8" s="611"/>
      <c r="T8" s="611"/>
      <c r="U8" s="611"/>
      <c r="V8" s="611"/>
      <c r="W8" s="611"/>
      <c r="X8" s="611"/>
      <c r="Y8" s="612"/>
      <c r="Z8" s="613">
        <v>0.2</v>
      </c>
      <c r="AA8" s="613"/>
      <c r="AB8" s="613"/>
      <c r="AC8" s="613"/>
      <c r="AD8" s="614">
        <v>1083797</v>
      </c>
      <c r="AE8" s="614"/>
      <c r="AF8" s="614"/>
      <c r="AG8" s="614"/>
      <c r="AH8" s="614"/>
      <c r="AI8" s="614"/>
      <c r="AJ8" s="614"/>
      <c r="AK8" s="614"/>
      <c r="AL8" s="615">
        <v>0.4</v>
      </c>
      <c r="AM8" s="616"/>
      <c r="AN8" s="616"/>
      <c r="AO8" s="617"/>
      <c r="AP8" s="607" t="s">
        <v>228</v>
      </c>
      <c r="AQ8" s="608"/>
      <c r="AR8" s="608"/>
      <c r="AS8" s="608"/>
      <c r="AT8" s="608"/>
      <c r="AU8" s="608"/>
      <c r="AV8" s="608"/>
      <c r="AW8" s="608"/>
      <c r="AX8" s="608"/>
      <c r="AY8" s="608"/>
      <c r="AZ8" s="608"/>
      <c r="BA8" s="608"/>
      <c r="BB8" s="608"/>
      <c r="BC8" s="608"/>
      <c r="BD8" s="608"/>
      <c r="BE8" s="608"/>
      <c r="BF8" s="609"/>
      <c r="BG8" s="610">
        <v>1703929</v>
      </c>
      <c r="BH8" s="611"/>
      <c r="BI8" s="611"/>
      <c r="BJ8" s="611"/>
      <c r="BK8" s="611"/>
      <c r="BL8" s="611"/>
      <c r="BM8" s="611"/>
      <c r="BN8" s="612"/>
      <c r="BO8" s="613">
        <v>0.7</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222454159</v>
      </c>
      <c r="CS8" s="611"/>
      <c r="CT8" s="611"/>
      <c r="CU8" s="611"/>
      <c r="CV8" s="611"/>
      <c r="CW8" s="611"/>
      <c r="CX8" s="611"/>
      <c r="CY8" s="612"/>
      <c r="CZ8" s="613">
        <v>36.1</v>
      </c>
      <c r="DA8" s="613"/>
      <c r="DB8" s="613"/>
      <c r="DC8" s="613"/>
      <c r="DD8" s="619">
        <v>2954821</v>
      </c>
      <c r="DE8" s="611"/>
      <c r="DF8" s="611"/>
      <c r="DG8" s="611"/>
      <c r="DH8" s="611"/>
      <c r="DI8" s="611"/>
      <c r="DJ8" s="611"/>
      <c r="DK8" s="611"/>
      <c r="DL8" s="611"/>
      <c r="DM8" s="611"/>
      <c r="DN8" s="611"/>
      <c r="DO8" s="611"/>
      <c r="DP8" s="612"/>
      <c r="DQ8" s="619">
        <v>114349475</v>
      </c>
      <c r="DR8" s="611"/>
      <c r="DS8" s="611"/>
      <c r="DT8" s="611"/>
      <c r="DU8" s="611"/>
      <c r="DV8" s="611"/>
      <c r="DW8" s="611"/>
      <c r="DX8" s="611"/>
      <c r="DY8" s="611"/>
      <c r="DZ8" s="611"/>
      <c r="EA8" s="611"/>
      <c r="EB8" s="611"/>
      <c r="EC8" s="620"/>
    </row>
    <row r="9" spans="2:143" ht="11.25" customHeight="1" x14ac:dyDescent="0.2">
      <c r="B9" s="607" t="s">
        <v>230</v>
      </c>
      <c r="C9" s="608"/>
      <c r="D9" s="608"/>
      <c r="E9" s="608"/>
      <c r="F9" s="608"/>
      <c r="G9" s="608"/>
      <c r="H9" s="608"/>
      <c r="I9" s="608"/>
      <c r="J9" s="608"/>
      <c r="K9" s="608"/>
      <c r="L9" s="608"/>
      <c r="M9" s="608"/>
      <c r="N9" s="608"/>
      <c r="O9" s="608"/>
      <c r="P9" s="608"/>
      <c r="Q9" s="609"/>
      <c r="R9" s="610">
        <v>1446568</v>
      </c>
      <c r="S9" s="611"/>
      <c r="T9" s="611"/>
      <c r="U9" s="611"/>
      <c r="V9" s="611"/>
      <c r="W9" s="611"/>
      <c r="X9" s="611"/>
      <c r="Y9" s="612"/>
      <c r="Z9" s="613">
        <v>0.2</v>
      </c>
      <c r="AA9" s="613"/>
      <c r="AB9" s="613"/>
      <c r="AC9" s="613"/>
      <c r="AD9" s="614">
        <v>1446568</v>
      </c>
      <c r="AE9" s="614"/>
      <c r="AF9" s="614"/>
      <c r="AG9" s="614"/>
      <c r="AH9" s="614"/>
      <c r="AI9" s="614"/>
      <c r="AJ9" s="614"/>
      <c r="AK9" s="614"/>
      <c r="AL9" s="615">
        <v>0.5</v>
      </c>
      <c r="AM9" s="616"/>
      <c r="AN9" s="616"/>
      <c r="AO9" s="617"/>
      <c r="AP9" s="607" t="s">
        <v>231</v>
      </c>
      <c r="AQ9" s="608"/>
      <c r="AR9" s="608"/>
      <c r="AS9" s="608"/>
      <c r="AT9" s="608"/>
      <c r="AU9" s="608"/>
      <c r="AV9" s="608"/>
      <c r="AW9" s="608"/>
      <c r="AX9" s="608"/>
      <c r="AY9" s="608"/>
      <c r="AZ9" s="608"/>
      <c r="BA9" s="608"/>
      <c r="BB9" s="608"/>
      <c r="BC9" s="608"/>
      <c r="BD9" s="608"/>
      <c r="BE9" s="608"/>
      <c r="BF9" s="609"/>
      <c r="BG9" s="610">
        <v>88252528</v>
      </c>
      <c r="BH9" s="611"/>
      <c r="BI9" s="611"/>
      <c r="BJ9" s="611"/>
      <c r="BK9" s="611"/>
      <c r="BL9" s="611"/>
      <c r="BM9" s="611"/>
      <c r="BN9" s="612"/>
      <c r="BO9" s="613">
        <v>37.799999999999997</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50657722</v>
      </c>
      <c r="CS9" s="611"/>
      <c r="CT9" s="611"/>
      <c r="CU9" s="611"/>
      <c r="CV9" s="611"/>
      <c r="CW9" s="611"/>
      <c r="CX9" s="611"/>
      <c r="CY9" s="612"/>
      <c r="CZ9" s="613">
        <v>8.1999999999999993</v>
      </c>
      <c r="DA9" s="613"/>
      <c r="DB9" s="613"/>
      <c r="DC9" s="613"/>
      <c r="DD9" s="619">
        <v>9480593</v>
      </c>
      <c r="DE9" s="611"/>
      <c r="DF9" s="611"/>
      <c r="DG9" s="611"/>
      <c r="DH9" s="611"/>
      <c r="DI9" s="611"/>
      <c r="DJ9" s="611"/>
      <c r="DK9" s="611"/>
      <c r="DL9" s="611"/>
      <c r="DM9" s="611"/>
      <c r="DN9" s="611"/>
      <c r="DO9" s="611"/>
      <c r="DP9" s="612"/>
      <c r="DQ9" s="619">
        <v>30912776</v>
      </c>
      <c r="DR9" s="611"/>
      <c r="DS9" s="611"/>
      <c r="DT9" s="611"/>
      <c r="DU9" s="611"/>
      <c r="DV9" s="611"/>
      <c r="DW9" s="611"/>
      <c r="DX9" s="611"/>
      <c r="DY9" s="611"/>
      <c r="DZ9" s="611"/>
      <c r="EA9" s="611"/>
      <c r="EB9" s="611"/>
      <c r="EC9" s="620"/>
    </row>
    <row r="10" spans="2:143" ht="11.25" customHeight="1" x14ac:dyDescent="0.2">
      <c r="B10" s="607" t="s">
        <v>233</v>
      </c>
      <c r="C10" s="608"/>
      <c r="D10" s="608"/>
      <c r="E10" s="608"/>
      <c r="F10" s="608"/>
      <c r="G10" s="608"/>
      <c r="H10" s="608"/>
      <c r="I10" s="608"/>
      <c r="J10" s="608"/>
      <c r="K10" s="608"/>
      <c r="L10" s="608"/>
      <c r="M10" s="608"/>
      <c r="N10" s="608"/>
      <c r="O10" s="608"/>
      <c r="P10" s="608"/>
      <c r="Q10" s="609"/>
      <c r="R10" s="610">
        <v>210571</v>
      </c>
      <c r="S10" s="611"/>
      <c r="T10" s="611"/>
      <c r="U10" s="611"/>
      <c r="V10" s="611"/>
      <c r="W10" s="611"/>
      <c r="X10" s="611"/>
      <c r="Y10" s="612"/>
      <c r="Z10" s="613">
        <v>0</v>
      </c>
      <c r="AA10" s="613"/>
      <c r="AB10" s="613"/>
      <c r="AC10" s="613"/>
      <c r="AD10" s="614">
        <v>210571</v>
      </c>
      <c r="AE10" s="614"/>
      <c r="AF10" s="614"/>
      <c r="AG10" s="614"/>
      <c r="AH10" s="614"/>
      <c r="AI10" s="614"/>
      <c r="AJ10" s="614"/>
      <c r="AK10" s="614"/>
      <c r="AL10" s="615">
        <v>0.1</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5447850</v>
      </c>
      <c r="BH10" s="611"/>
      <c r="BI10" s="611"/>
      <c r="BJ10" s="611"/>
      <c r="BK10" s="611"/>
      <c r="BL10" s="611"/>
      <c r="BM10" s="611"/>
      <c r="BN10" s="612"/>
      <c r="BO10" s="613">
        <v>2.2999999999999998</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327212</v>
      </c>
      <c r="CS10" s="611"/>
      <c r="CT10" s="611"/>
      <c r="CU10" s="611"/>
      <c r="CV10" s="611"/>
      <c r="CW10" s="611"/>
      <c r="CX10" s="611"/>
      <c r="CY10" s="612"/>
      <c r="CZ10" s="613">
        <v>0.1</v>
      </c>
      <c r="DA10" s="613"/>
      <c r="DB10" s="613"/>
      <c r="DC10" s="613"/>
      <c r="DD10" s="619">
        <v>45614</v>
      </c>
      <c r="DE10" s="611"/>
      <c r="DF10" s="611"/>
      <c r="DG10" s="611"/>
      <c r="DH10" s="611"/>
      <c r="DI10" s="611"/>
      <c r="DJ10" s="611"/>
      <c r="DK10" s="611"/>
      <c r="DL10" s="611"/>
      <c r="DM10" s="611"/>
      <c r="DN10" s="611"/>
      <c r="DO10" s="611"/>
      <c r="DP10" s="612"/>
      <c r="DQ10" s="619">
        <v>155509</v>
      </c>
      <c r="DR10" s="611"/>
      <c r="DS10" s="611"/>
      <c r="DT10" s="611"/>
      <c r="DU10" s="611"/>
      <c r="DV10" s="611"/>
      <c r="DW10" s="611"/>
      <c r="DX10" s="611"/>
      <c r="DY10" s="611"/>
      <c r="DZ10" s="611"/>
      <c r="EA10" s="611"/>
      <c r="EB10" s="611"/>
      <c r="EC10" s="620"/>
    </row>
    <row r="11" spans="2:143" ht="11.25" customHeight="1" x14ac:dyDescent="0.2">
      <c r="B11" s="607" t="s">
        <v>236</v>
      </c>
      <c r="C11" s="608"/>
      <c r="D11" s="608"/>
      <c r="E11" s="608"/>
      <c r="F11" s="608"/>
      <c r="G11" s="608"/>
      <c r="H11" s="608"/>
      <c r="I11" s="608"/>
      <c r="J11" s="608"/>
      <c r="K11" s="608"/>
      <c r="L11" s="608"/>
      <c r="M11" s="608"/>
      <c r="N11" s="608"/>
      <c r="O11" s="608"/>
      <c r="P11" s="608"/>
      <c r="Q11" s="609"/>
      <c r="R11" s="610">
        <v>30194669</v>
      </c>
      <c r="S11" s="611"/>
      <c r="T11" s="611"/>
      <c r="U11" s="611"/>
      <c r="V11" s="611"/>
      <c r="W11" s="611"/>
      <c r="X11" s="611"/>
      <c r="Y11" s="612"/>
      <c r="Z11" s="615">
        <v>4.8</v>
      </c>
      <c r="AA11" s="616"/>
      <c r="AB11" s="616"/>
      <c r="AC11" s="622"/>
      <c r="AD11" s="619">
        <v>30194669</v>
      </c>
      <c r="AE11" s="611"/>
      <c r="AF11" s="611"/>
      <c r="AG11" s="611"/>
      <c r="AH11" s="611"/>
      <c r="AI11" s="611"/>
      <c r="AJ11" s="611"/>
      <c r="AK11" s="612"/>
      <c r="AL11" s="615">
        <v>9.9</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17898091</v>
      </c>
      <c r="BH11" s="611"/>
      <c r="BI11" s="611"/>
      <c r="BJ11" s="611"/>
      <c r="BK11" s="611"/>
      <c r="BL11" s="611"/>
      <c r="BM11" s="611"/>
      <c r="BN11" s="612"/>
      <c r="BO11" s="613">
        <v>7.7</v>
      </c>
      <c r="BP11" s="613"/>
      <c r="BQ11" s="613"/>
      <c r="BR11" s="613"/>
      <c r="BS11" s="614">
        <v>4958903</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2112124</v>
      </c>
      <c r="CS11" s="611"/>
      <c r="CT11" s="611"/>
      <c r="CU11" s="611"/>
      <c r="CV11" s="611"/>
      <c r="CW11" s="611"/>
      <c r="CX11" s="611"/>
      <c r="CY11" s="612"/>
      <c r="CZ11" s="613">
        <v>0.3</v>
      </c>
      <c r="DA11" s="613"/>
      <c r="DB11" s="613"/>
      <c r="DC11" s="613"/>
      <c r="DD11" s="619">
        <v>498748</v>
      </c>
      <c r="DE11" s="611"/>
      <c r="DF11" s="611"/>
      <c r="DG11" s="611"/>
      <c r="DH11" s="611"/>
      <c r="DI11" s="611"/>
      <c r="DJ11" s="611"/>
      <c r="DK11" s="611"/>
      <c r="DL11" s="611"/>
      <c r="DM11" s="611"/>
      <c r="DN11" s="611"/>
      <c r="DO11" s="611"/>
      <c r="DP11" s="612"/>
      <c r="DQ11" s="619">
        <v>1413754</v>
      </c>
      <c r="DR11" s="611"/>
      <c r="DS11" s="611"/>
      <c r="DT11" s="611"/>
      <c r="DU11" s="611"/>
      <c r="DV11" s="611"/>
      <c r="DW11" s="611"/>
      <c r="DX11" s="611"/>
      <c r="DY11" s="611"/>
      <c r="DZ11" s="611"/>
      <c r="EA11" s="611"/>
      <c r="EB11" s="611"/>
      <c r="EC11" s="620"/>
    </row>
    <row r="12" spans="2:143" ht="11.25" customHeight="1" x14ac:dyDescent="0.2">
      <c r="B12" s="607" t="s">
        <v>239</v>
      </c>
      <c r="C12" s="608"/>
      <c r="D12" s="608"/>
      <c r="E12" s="608"/>
      <c r="F12" s="608"/>
      <c r="G12" s="608"/>
      <c r="H12" s="608"/>
      <c r="I12" s="608"/>
      <c r="J12" s="608"/>
      <c r="K12" s="608"/>
      <c r="L12" s="608"/>
      <c r="M12" s="608"/>
      <c r="N12" s="608"/>
      <c r="O12" s="608"/>
      <c r="P12" s="608"/>
      <c r="Q12" s="609"/>
      <c r="R12" s="610">
        <v>115682</v>
      </c>
      <c r="S12" s="611"/>
      <c r="T12" s="611"/>
      <c r="U12" s="611"/>
      <c r="V12" s="611"/>
      <c r="W12" s="611"/>
      <c r="X12" s="611"/>
      <c r="Y12" s="612"/>
      <c r="Z12" s="613">
        <v>0</v>
      </c>
      <c r="AA12" s="613"/>
      <c r="AB12" s="613"/>
      <c r="AC12" s="613"/>
      <c r="AD12" s="614">
        <v>115682</v>
      </c>
      <c r="AE12" s="614"/>
      <c r="AF12" s="614"/>
      <c r="AG12" s="614"/>
      <c r="AH12" s="614"/>
      <c r="AI12" s="614"/>
      <c r="AJ12" s="614"/>
      <c r="AK12" s="614"/>
      <c r="AL12" s="615">
        <v>0</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85967698</v>
      </c>
      <c r="BH12" s="611"/>
      <c r="BI12" s="611"/>
      <c r="BJ12" s="611"/>
      <c r="BK12" s="611"/>
      <c r="BL12" s="611"/>
      <c r="BM12" s="611"/>
      <c r="BN12" s="612"/>
      <c r="BO12" s="613">
        <v>36.9</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24206627</v>
      </c>
      <c r="CS12" s="611"/>
      <c r="CT12" s="611"/>
      <c r="CU12" s="611"/>
      <c r="CV12" s="611"/>
      <c r="CW12" s="611"/>
      <c r="CX12" s="611"/>
      <c r="CY12" s="612"/>
      <c r="CZ12" s="613">
        <v>3.9</v>
      </c>
      <c r="DA12" s="613"/>
      <c r="DB12" s="613"/>
      <c r="DC12" s="613"/>
      <c r="DD12" s="619">
        <v>213566</v>
      </c>
      <c r="DE12" s="611"/>
      <c r="DF12" s="611"/>
      <c r="DG12" s="611"/>
      <c r="DH12" s="611"/>
      <c r="DI12" s="611"/>
      <c r="DJ12" s="611"/>
      <c r="DK12" s="611"/>
      <c r="DL12" s="611"/>
      <c r="DM12" s="611"/>
      <c r="DN12" s="611"/>
      <c r="DO12" s="611"/>
      <c r="DP12" s="612"/>
      <c r="DQ12" s="619">
        <v>5803120</v>
      </c>
      <c r="DR12" s="611"/>
      <c r="DS12" s="611"/>
      <c r="DT12" s="611"/>
      <c r="DU12" s="611"/>
      <c r="DV12" s="611"/>
      <c r="DW12" s="611"/>
      <c r="DX12" s="611"/>
      <c r="DY12" s="611"/>
      <c r="DZ12" s="611"/>
      <c r="EA12" s="611"/>
      <c r="EB12" s="611"/>
      <c r="EC12" s="620"/>
    </row>
    <row r="13" spans="2:143" ht="11.25" customHeight="1" x14ac:dyDescent="0.2">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85586838</v>
      </c>
      <c r="BH13" s="611"/>
      <c r="BI13" s="611"/>
      <c r="BJ13" s="611"/>
      <c r="BK13" s="611"/>
      <c r="BL13" s="611"/>
      <c r="BM13" s="611"/>
      <c r="BN13" s="612"/>
      <c r="BO13" s="613">
        <v>36.700000000000003</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60580015</v>
      </c>
      <c r="CS13" s="611"/>
      <c r="CT13" s="611"/>
      <c r="CU13" s="611"/>
      <c r="CV13" s="611"/>
      <c r="CW13" s="611"/>
      <c r="CX13" s="611"/>
      <c r="CY13" s="612"/>
      <c r="CZ13" s="613">
        <v>9.8000000000000007</v>
      </c>
      <c r="DA13" s="613"/>
      <c r="DB13" s="613"/>
      <c r="DC13" s="613"/>
      <c r="DD13" s="619">
        <v>31626666</v>
      </c>
      <c r="DE13" s="611"/>
      <c r="DF13" s="611"/>
      <c r="DG13" s="611"/>
      <c r="DH13" s="611"/>
      <c r="DI13" s="611"/>
      <c r="DJ13" s="611"/>
      <c r="DK13" s="611"/>
      <c r="DL13" s="611"/>
      <c r="DM13" s="611"/>
      <c r="DN13" s="611"/>
      <c r="DO13" s="611"/>
      <c r="DP13" s="612"/>
      <c r="DQ13" s="619">
        <v>27310355</v>
      </c>
      <c r="DR13" s="611"/>
      <c r="DS13" s="611"/>
      <c r="DT13" s="611"/>
      <c r="DU13" s="611"/>
      <c r="DV13" s="611"/>
      <c r="DW13" s="611"/>
      <c r="DX13" s="611"/>
      <c r="DY13" s="611"/>
      <c r="DZ13" s="611"/>
      <c r="EA13" s="611"/>
      <c r="EB13" s="611"/>
      <c r="EC13" s="620"/>
    </row>
    <row r="14" spans="2:143" ht="11.25" customHeight="1" x14ac:dyDescent="0.2">
      <c r="B14" s="607" t="s">
        <v>245</v>
      </c>
      <c r="C14" s="608"/>
      <c r="D14" s="608"/>
      <c r="E14" s="608"/>
      <c r="F14" s="608"/>
      <c r="G14" s="608"/>
      <c r="H14" s="608"/>
      <c r="I14" s="608"/>
      <c r="J14" s="608"/>
      <c r="K14" s="608"/>
      <c r="L14" s="608"/>
      <c r="M14" s="608"/>
      <c r="N14" s="608"/>
      <c r="O14" s="608"/>
      <c r="P14" s="608"/>
      <c r="Q14" s="609"/>
      <c r="R14" s="610">
        <v>6418194</v>
      </c>
      <c r="S14" s="611"/>
      <c r="T14" s="611"/>
      <c r="U14" s="611"/>
      <c r="V14" s="611"/>
      <c r="W14" s="611"/>
      <c r="X14" s="611"/>
      <c r="Y14" s="612"/>
      <c r="Z14" s="613">
        <v>1</v>
      </c>
      <c r="AA14" s="613"/>
      <c r="AB14" s="613"/>
      <c r="AC14" s="613"/>
      <c r="AD14" s="614">
        <v>6418194</v>
      </c>
      <c r="AE14" s="614"/>
      <c r="AF14" s="614"/>
      <c r="AG14" s="614"/>
      <c r="AH14" s="614"/>
      <c r="AI14" s="614"/>
      <c r="AJ14" s="614"/>
      <c r="AK14" s="614"/>
      <c r="AL14" s="615">
        <v>2.1</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2069515</v>
      </c>
      <c r="BH14" s="611"/>
      <c r="BI14" s="611"/>
      <c r="BJ14" s="611"/>
      <c r="BK14" s="611"/>
      <c r="BL14" s="611"/>
      <c r="BM14" s="611"/>
      <c r="BN14" s="612"/>
      <c r="BO14" s="613">
        <v>0.9</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15594957</v>
      </c>
      <c r="CS14" s="611"/>
      <c r="CT14" s="611"/>
      <c r="CU14" s="611"/>
      <c r="CV14" s="611"/>
      <c r="CW14" s="611"/>
      <c r="CX14" s="611"/>
      <c r="CY14" s="612"/>
      <c r="CZ14" s="613">
        <v>2.5</v>
      </c>
      <c r="DA14" s="613"/>
      <c r="DB14" s="613"/>
      <c r="DC14" s="613"/>
      <c r="DD14" s="619">
        <v>2557080</v>
      </c>
      <c r="DE14" s="611"/>
      <c r="DF14" s="611"/>
      <c r="DG14" s="611"/>
      <c r="DH14" s="611"/>
      <c r="DI14" s="611"/>
      <c r="DJ14" s="611"/>
      <c r="DK14" s="611"/>
      <c r="DL14" s="611"/>
      <c r="DM14" s="611"/>
      <c r="DN14" s="611"/>
      <c r="DO14" s="611"/>
      <c r="DP14" s="612"/>
      <c r="DQ14" s="619">
        <v>13173817</v>
      </c>
      <c r="DR14" s="611"/>
      <c r="DS14" s="611"/>
      <c r="DT14" s="611"/>
      <c r="DU14" s="611"/>
      <c r="DV14" s="611"/>
      <c r="DW14" s="611"/>
      <c r="DX14" s="611"/>
      <c r="DY14" s="611"/>
      <c r="DZ14" s="611"/>
      <c r="EA14" s="611"/>
      <c r="EB14" s="611"/>
      <c r="EC14" s="620"/>
    </row>
    <row r="15" spans="2:143" ht="11.25" customHeight="1" x14ac:dyDescent="0.2">
      <c r="B15" s="607" t="s">
        <v>248</v>
      </c>
      <c r="C15" s="608"/>
      <c r="D15" s="608"/>
      <c r="E15" s="608"/>
      <c r="F15" s="608"/>
      <c r="G15" s="608"/>
      <c r="H15" s="608"/>
      <c r="I15" s="608"/>
      <c r="J15" s="608"/>
      <c r="K15" s="608"/>
      <c r="L15" s="608"/>
      <c r="M15" s="608"/>
      <c r="N15" s="608"/>
      <c r="O15" s="608"/>
      <c r="P15" s="608"/>
      <c r="Q15" s="609"/>
      <c r="R15" s="610">
        <v>533249</v>
      </c>
      <c r="S15" s="611"/>
      <c r="T15" s="611"/>
      <c r="U15" s="611"/>
      <c r="V15" s="611"/>
      <c r="W15" s="611"/>
      <c r="X15" s="611"/>
      <c r="Y15" s="612"/>
      <c r="Z15" s="613">
        <v>0.1</v>
      </c>
      <c r="AA15" s="613"/>
      <c r="AB15" s="613"/>
      <c r="AC15" s="613"/>
      <c r="AD15" s="614">
        <v>533249</v>
      </c>
      <c r="AE15" s="614"/>
      <c r="AF15" s="614"/>
      <c r="AG15" s="614"/>
      <c r="AH15" s="614"/>
      <c r="AI15" s="614"/>
      <c r="AJ15" s="614"/>
      <c r="AK15" s="614"/>
      <c r="AL15" s="615">
        <v>0.2</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8122778</v>
      </c>
      <c r="BH15" s="611"/>
      <c r="BI15" s="611"/>
      <c r="BJ15" s="611"/>
      <c r="BK15" s="611"/>
      <c r="BL15" s="611"/>
      <c r="BM15" s="611"/>
      <c r="BN15" s="612"/>
      <c r="BO15" s="613">
        <v>3.5</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118440175</v>
      </c>
      <c r="CS15" s="611"/>
      <c r="CT15" s="611"/>
      <c r="CU15" s="611"/>
      <c r="CV15" s="611"/>
      <c r="CW15" s="611"/>
      <c r="CX15" s="611"/>
      <c r="CY15" s="612"/>
      <c r="CZ15" s="613">
        <v>19.2</v>
      </c>
      <c r="DA15" s="613"/>
      <c r="DB15" s="613"/>
      <c r="DC15" s="613"/>
      <c r="DD15" s="619">
        <v>18460536</v>
      </c>
      <c r="DE15" s="611"/>
      <c r="DF15" s="611"/>
      <c r="DG15" s="611"/>
      <c r="DH15" s="611"/>
      <c r="DI15" s="611"/>
      <c r="DJ15" s="611"/>
      <c r="DK15" s="611"/>
      <c r="DL15" s="611"/>
      <c r="DM15" s="611"/>
      <c r="DN15" s="611"/>
      <c r="DO15" s="611"/>
      <c r="DP15" s="612"/>
      <c r="DQ15" s="619">
        <v>75604984</v>
      </c>
      <c r="DR15" s="611"/>
      <c r="DS15" s="611"/>
      <c r="DT15" s="611"/>
      <c r="DU15" s="611"/>
      <c r="DV15" s="611"/>
      <c r="DW15" s="611"/>
      <c r="DX15" s="611"/>
      <c r="DY15" s="611"/>
      <c r="DZ15" s="611"/>
      <c r="EA15" s="611"/>
      <c r="EB15" s="611"/>
      <c r="EC15" s="620"/>
    </row>
    <row r="16" spans="2:143" ht="11.25" customHeight="1" x14ac:dyDescent="0.2">
      <c r="B16" s="607" t="s">
        <v>251</v>
      </c>
      <c r="C16" s="608"/>
      <c r="D16" s="608"/>
      <c r="E16" s="608"/>
      <c r="F16" s="608"/>
      <c r="G16" s="608"/>
      <c r="H16" s="608"/>
      <c r="I16" s="608"/>
      <c r="J16" s="608"/>
      <c r="K16" s="608"/>
      <c r="L16" s="608"/>
      <c r="M16" s="608"/>
      <c r="N16" s="608"/>
      <c r="O16" s="608"/>
      <c r="P16" s="608"/>
      <c r="Q16" s="609"/>
      <c r="R16" s="610">
        <v>3565445</v>
      </c>
      <c r="S16" s="611"/>
      <c r="T16" s="611"/>
      <c r="U16" s="611"/>
      <c r="V16" s="611"/>
      <c r="W16" s="611"/>
      <c r="X16" s="611"/>
      <c r="Y16" s="612"/>
      <c r="Z16" s="613">
        <v>0.6</v>
      </c>
      <c r="AA16" s="613"/>
      <c r="AB16" s="613"/>
      <c r="AC16" s="613"/>
      <c r="AD16" s="614">
        <v>3565445</v>
      </c>
      <c r="AE16" s="614"/>
      <c r="AF16" s="614"/>
      <c r="AG16" s="614"/>
      <c r="AH16" s="614"/>
      <c r="AI16" s="614"/>
      <c r="AJ16" s="614"/>
      <c r="AK16" s="614"/>
      <c r="AL16" s="615">
        <v>1.2</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v>2977</v>
      </c>
      <c r="BH16" s="611"/>
      <c r="BI16" s="611"/>
      <c r="BJ16" s="611"/>
      <c r="BK16" s="611"/>
      <c r="BL16" s="611"/>
      <c r="BM16" s="611"/>
      <c r="BN16" s="612"/>
      <c r="BO16" s="613">
        <v>0</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435510</v>
      </c>
      <c r="CS16" s="611"/>
      <c r="CT16" s="611"/>
      <c r="CU16" s="611"/>
      <c r="CV16" s="611"/>
      <c r="CW16" s="611"/>
      <c r="CX16" s="611"/>
      <c r="CY16" s="612"/>
      <c r="CZ16" s="613">
        <v>0.1</v>
      </c>
      <c r="DA16" s="613"/>
      <c r="DB16" s="613"/>
      <c r="DC16" s="613"/>
      <c r="DD16" s="619" t="s">
        <v>122</v>
      </c>
      <c r="DE16" s="611"/>
      <c r="DF16" s="611"/>
      <c r="DG16" s="611"/>
      <c r="DH16" s="611"/>
      <c r="DI16" s="611"/>
      <c r="DJ16" s="611"/>
      <c r="DK16" s="611"/>
      <c r="DL16" s="611"/>
      <c r="DM16" s="611"/>
      <c r="DN16" s="611"/>
      <c r="DO16" s="611"/>
      <c r="DP16" s="612"/>
      <c r="DQ16" s="619">
        <v>12146</v>
      </c>
      <c r="DR16" s="611"/>
      <c r="DS16" s="611"/>
      <c r="DT16" s="611"/>
      <c r="DU16" s="611"/>
      <c r="DV16" s="611"/>
      <c r="DW16" s="611"/>
      <c r="DX16" s="611"/>
      <c r="DY16" s="611"/>
      <c r="DZ16" s="611"/>
      <c r="EA16" s="611"/>
      <c r="EB16" s="611"/>
      <c r="EC16" s="620"/>
    </row>
    <row r="17" spans="2:133" ht="11.25" customHeight="1" x14ac:dyDescent="0.2">
      <c r="B17" s="607" t="s">
        <v>254</v>
      </c>
      <c r="C17" s="608"/>
      <c r="D17" s="608"/>
      <c r="E17" s="608"/>
      <c r="F17" s="608"/>
      <c r="G17" s="608"/>
      <c r="H17" s="608"/>
      <c r="I17" s="608"/>
      <c r="J17" s="608"/>
      <c r="K17" s="608"/>
      <c r="L17" s="608"/>
      <c r="M17" s="608"/>
      <c r="N17" s="608"/>
      <c r="O17" s="608"/>
      <c r="P17" s="608"/>
      <c r="Q17" s="609"/>
      <c r="R17" s="610">
        <v>8209464</v>
      </c>
      <c r="S17" s="611"/>
      <c r="T17" s="611"/>
      <c r="U17" s="611"/>
      <c r="V17" s="611"/>
      <c r="W17" s="611"/>
      <c r="X17" s="611"/>
      <c r="Y17" s="612"/>
      <c r="Z17" s="613">
        <v>1.3</v>
      </c>
      <c r="AA17" s="613"/>
      <c r="AB17" s="613"/>
      <c r="AC17" s="613"/>
      <c r="AD17" s="614">
        <v>8209464</v>
      </c>
      <c r="AE17" s="614"/>
      <c r="AF17" s="614"/>
      <c r="AG17" s="614"/>
      <c r="AH17" s="614"/>
      <c r="AI17" s="614"/>
      <c r="AJ17" s="614"/>
      <c r="AK17" s="614"/>
      <c r="AL17" s="615">
        <v>2.7</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60638555</v>
      </c>
      <c r="CS17" s="611"/>
      <c r="CT17" s="611"/>
      <c r="CU17" s="611"/>
      <c r="CV17" s="611"/>
      <c r="CW17" s="611"/>
      <c r="CX17" s="611"/>
      <c r="CY17" s="612"/>
      <c r="CZ17" s="613">
        <v>9.8000000000000007</v>
      </c>
      <c r="DA17" s="613"/>
      <c r="DB17" s="613"/>
      <c r="DC17" s="613"/>
      <c r="DD17" s="619" t="s">
        <v>122</v>
      </c>
      <c r="DE17" s="611"/>
      <c r="DF17" s="611"/>
      <c r="DG17" s="611"/>
      <c r="DH17" s="611"/>
      <c r="DI17" s="611"/>
      <c r="DJ17" s="611"/>
      <c r="DK17" s="611"/>
      <c r="DL17" s="611"/>
      <c r="DM17" s="611"/>
      <c r="DN17" s="611"/>
      <c r="DO17" s="611"/>
      <c r="DP17" s="612"/>
      <c r="DQ17" s="619">
        <v>54666266</v>
      </c>
      <c r="DR17" s="611"/>
      <c r="DS17" s="611"/>
      <c r="DT17" s="611"/>
      <c r="DU17" s="611"/>
      <c r="DV17" s="611"/>
      <c r="DW17" s="611"/>
      <c r="DX17" s="611"/>
      <c r="DY17" s="611"/>
      <c r="DZ17" s="611"/>
      <c r="EA17" s="611"/>
      <c r="EB17" s="611"/>
      <c r="EC17" s="620"/>
    </row>
    <row r="18" spans="2:133" ht="11.25" customHeight="1" x14ac:dyDescent="0.2">
      <c r="B18" s="607" t="s">
        <v>257</v>
      </c>
      <c r="C18" s="608"/>
      <c r="D18" s="608"/>
      <c r="E18" s="608"/>
      <c r="F18" s="608"/>
      <c r="G18" s="608"/>
      <c r="H18" s="608"/>
      <c r="I18" s="608"/>
      <c r="J18" s="608"/>
      <c r="K18" s="608"/>
      <c r="L18" s="608"/>
      <c r="M18" s="608"/>
      <c r="N18" s="608"/>
      <c r="O18" s="608"/>
      <c r="P18" s="608"/>
      <c r="Q18" s="609"/>
      <c r="R18" s="610">
        <v>1638204</v>
      </c>
      <c r="S18" s="611"/>
      <c r="T18" s="611"/>
      <c r="U18" s="611"/>
      <c r="V18" s="611"/>
      <c r="W18" s="611"/>
      <c r="X18" s="611"/>
      <c r="Y18" s="612"/>
      <c r="Z18" s="613">
        <v>0.3</v>
      </c>
      <c r="AA18" s="613"/>
      <c r="AB18" s="613"/>
      <c r="AC18" s="613"/>
      <c r="AD18" s="614">
        <v>1638204</v>
      </c>
      <c r="AE18" s="614"/>
      <c r="AF18" s="614"/>
      <c r="AG18" s="614"/>
      <c r="AH18" s="614"/>
      <c r="AI18" s="614"/>
      <c r="AJ18" s="614"/>
      <c r="AK18" s="614"/>
      <c r="AL18" s="615">
        <v>0.5</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v>3964322</v>
      </c>
      <c r="CS18" s="611"/>
      <c r="CT18" s="611"/>
      <c r="CU18" s="611"/>
      <c r="CV18" s="611"/>
      <c r="CW18" s="611"/>
      <c r="CX18" s="611"/>
      <c r="CY18" s="612"/>
      <c r="CZ18" s="613">
        <v>0.6</v>
      </c>
      <c r="DA18" s="613"/>
      <c r="DB18" s="613"/>
      <c r="DC18" s="613"/>
      <c r="DD18" s="619" t="s">
        <v>122</v>
      </c>
      <c r="DE18" s="611"/>
      <c r="DF18" s="611"/>
      <c r="DG18" s="611"/>
      <c r="DH18" s="611"/>
      <c r="DI18" s="611"/>
      <c r="DJ18" s="611"/>
      <c r="DK18" s="611"/>
      <c r="DL18" s="611"/>
      <c r="DM18" s="611"/>
      <c r="DN18" s="611"/>
      <c r="DO18" s="611"/>
      <c r="DP18" s="612"/>
      <c r="DQ18" s="619">
        <v>2670176</v>
      </c>
      <c r="DR18" s="611"/>
      <c r="DS18" s="611"/>
      <c r="DT18" s="611"/>
      <c r="DU18" s="611"/>
      <c r="DV18" s="611"/>
      <c r="DW18" s="611"/>
      <c r="DX18" s="611"/>
      <c r="DY18" s="611"/>
      <c r="DZ18" s="611"/>
      <c r="EA18" s="611"/>
      <c r="EB18" s="611"/>
      <c r="EC18" s="620"/>
    </row>
    <row r="19" spans="2:133" ht="11.25" customHeight="1" x14ac:dyDescent="0.2">
      <c r="B19" s="607" t="s">
        <v>260</v>
      </c>
      <c r="C19" s="608"/>
      <c r="D19" s="608"/>
      <c r="E19" s="608"/>
      <c r="F19" s="608"/>
      <c r="G19" s="608"/>
      <c r="H19" s="608"/>
      <c r="I19" s="608"/>
      <c r="J19" s="608"/>
      <c r="K19" s="608"/>
      <c r="L19" s="608"/>
      <c r="M19" s="608"/>
      <c r="N19" s="608"/>
      <c r="O19" s="608"/>
      <c r="P19" s="608"/>
      <c r="Q19" s="609"/>
      <c r="R19" s="610">
        <v>6557568</v>
      </c>
      <c r="S19" s="611"/>
      <c r="T19" s="611"/>
      <c r="U19" s="611"/>
      <c r="V19" s="611"/>
      <c r="W19" s="611"/>
      <c r="X19" s="611"/>
      <c r="Y19" s="612"/>
      <c r="Z19" s="613">
        <v>1</v>
      </c>
      <c r="AA19" s="613"/>
      <c r="AB19" s="613"/>
      <c r="AC19" s="613"/>
      <c r="AD19" s="614">
        <v>6557568</v>
      </c>
      <c r="AE19" s="614"/>
      <c r="AF19" s="614"/>
      <c r="AG19" s="614"/>
      <c r="AH19" s="614"/>
      <c r="AI19" s="614"/>
      <c r="AJ19" s="614"/>
      <c r="AK19" s="614"/>
      <c r="AL19" s="615">
        <v>2.2000000000000002</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23713666</v>
      </c>
      <c r="BH19" s="611"/>
      <c r="BI19" s="611"/>
      <c r="BJ19" s="611"/>
      <c r="BK19" s="611"/>
      <c r="BL19" s="611"/>
      <c r="BM19" s="611"/>
      <c r="BN19" s="612"/>
      <c r="BO19" s="613">
        <v>10.199999999999999</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263</v>
      </c>
      <c r="C20" s="624"/>
      <c r="D20" s="624"/>
      <c r="E20" s="624"/>
      <c r="F20" s="624"/>
      <c r="G20" s="624"/>
      <c r="H20" s="624"/>
      <c r="I20" s="624"/>
      <c r="J20" s="624"/>
      <c r="K20" s="624"/>
      <c r="L20" s="624"/>
      <c r="M20" s="624"/>
      <c r="N20" s="624"/>
      <c r="O20" s="624"/>
      <c r="P20" s="624"/>
      <c r="Q20" s="625"/>
      <c r="R20" s="610">
        <v>13692</v>
      </c>
      <c r="S20" s="611"/>
      <c r="T20" s="611"/>
      <c r="U20" s="611"/>
      <c r="V20" s="611"/>
      <c r="W20" s="611"/>
      <c r="X20" s="611"/>
      <c r="Y20" s="612"/>
      <c r="Z20" s="613">
        <v>0</v>
      </c>
      <c r="AA20" s="613"/>
      <c r="AB20" s="613"/>
      <c r="AC20" s="613"/>
      <c r="AD20" s="614">
        <v>13692</v>
      </c>
      <c r="AE20" s="614"/>
      <c r="AF20" s="614"/>
      <c r="AG20" s="614"/>
      <c r="AH20" s="614"/>
      <c r="AI20" s="614"/>
      <c r="AJ20" s="614"/>
      <c r="AK20" s="614"/>
      <c r="AL20" s="615">
        <v>0</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23713666</v>
      </c>
      <c r="BH20" s="611"/>
      <c r="BI20" s="611"/>
      <c r="BJ20" s="611"/>
      <c r="BK20" s="611"/>
      <c r="BL20" s="611"/>
      <c r="BM20" s="611"/>
      <c r="BN20" s="612"/>
      <c r="BO20" s="613">
        <v>10.199999999999999</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616736747</v>
      </c>
      <c r="CS20" s="611"/>
      <c r="CT20" s="611"/>
      <c r="CU20" s="611"/>
      <c r="CV20" s="611"/>
      <c r="CW20" s="611"/>
      <c r="CX20" s="611"/>
      <c r="CY20" s="612"/>
      <c r="CZ20" s="613">
        <v>100</v>
      </c>
      <c r="DA20" s="613"/>
      <c r="DB20" s="613"/>
      <c r="DC20" s="613"/>
      <c r="DD20" s="619">
        <v>76429549</v>
      </c>
      <c r="DE20" s="611"/>
      <c r="DF20" s="611"/>
      <c r="DG20" s="611"/>
      <c r="DH20" s="611"/>
      <c r="DI20" s="611"/>
      <c r="DJ20" s="611"/>
      <c r="DK20" s="611"/>
      <c r="DL20" s="611"/>
      <c r="DM20" s="611"/>
      <c r="DN20" s="611"/>
      <c r="DO20" s="611"/>
      <c r="DP20" s="612"/>
      <c r="DQ20" s="619">
        <v>368736625</v>
      </c>
      <c r="DR20" s="611"/>
      <c r="DS20" s="611"/>
      <c r="DT20" s="611"/>
      <c r="DU20" s="611"/>
      <c r="DV20" s="611"/>
      <c r="DW20" s="611"/>
      <c r="DX20" s="611"/>
      <c r="DY20" s="611"/>
      <c r="DZ20" s="611"/>
      <c r="EA20" s="611"/>
      <c r="EB20" s="611"/>
      <c r="EC20" s="620"/>
    </row>
    <row r="21" spans="2:133" ht="11.25" customHeight="1" x14ac:dyDescent="0.2">
      <c r="B21" s="607" t="s">
        <v>266</v>
      </c>
      <c r="C21" s="608"/>
      <c r="D21" s="608"/>
      <c r="E21" s="608"/>
      <c r="F21" s="608"/>
      <c r="G21" s="608"/>
      <c r="H21" s="608"/>
      <c r="I21" s="608"/>
      <c r="J21" s="608"/>
      <c r="K21" s="608"/>
      <c r="L21" s="608"/>
      <c r="M21" s="608"/>
      <c r="N21" s="608"/>
      <c r="O21" s="608"/>
      <c r="P21" s="608"/>
      <c r="Q21" s="609"/>
      <c r="R21" s="610">
        <v>38070583</v>
      </c>
      <c r="S21" s="611"/>
      <c r="T21" s="611"/>
      <c r="U21" s="611"/>
      <c r="V21" s="611"/>
      <c r="W21" s="611"/>
      <c r="X21" s="611"/>
      <c r="Y21" s="612"/>
      <c r="Z21" s="613">
        <v>6.1</v>
      </c>
      <c r="AA21" s="613"/>
      <c r="AB21" s="613"/>
      <c r="AC21" s="613"/>
      <c r="AD21" s="614">
        <v>35395444</v>
      </c>
      <c r="AE21" s="614"/>
      <c r="AF21" s="614"/>
      <c r="AG21" s="614"/>
      <c r="AH21" s="614"/>
      <c r="AI21" s="614"/>
      <c r="AJ21" s="614"/>
      <c r="AK21" s="614"/>
      <c r="AL21" s="615">
        <v>11.6</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v>230804</v>
      </c>
      <c r="BH21" s="611"/>
      <c r="BI21" s="611"/>
      <c r="BJ21" s="611"/>
      <c r="BK21" s="611"/>
      <c r="BL21" s="611"/>
      <c r="BM21" s="611"/>
      <c r="BN21" s="612"/>
      <c r="BO21" s="613">
        <v>0.1</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268</v>
      </c>
      <c r="C22" s="608"/>
      <c r="D22" s="608"/>
      <c r="E22" s="608"/>
      <c r="F22" s="608"/>
      <c r="G22" s="608"/>
      <c r="H22" s="608"/>
      <c r="I22" s="608"/>
      <c r="J22" s="608"/>
      <c r="K22" s="608"/>
      <c r="L22" s="608"/>
      <c r="M22" s="608"/>
      <c r="N22" s="608"/>
      <c r="O22" s="608"/>
      <c r="P22" s="608"/>
      <c r="Q22" s="609"/>
      <c r="R22" s="610">
        <v>35395444</v>
      </c>
      <c r="S22" s="611"/>
      <c r="T22" s="611"/>
      <c r="U22" s="611"/>
      <c r="V22" s="611"/>
      <c r="W22" s="611"/>
      <c r="X22" s="611"/>
      <c r="Y22" s="612"/>
      <c r="Z22" s="613">
        <v>5.7</v>
      </c>
      <c r="AA22" s="613"/>
      <c r="AB22" s="613"/>
      <c r="AC22" s="613"/>
      <c r="AD22" s="614">
        <v>35395444</v>
      </c>
      <c r="AE22" s="614"/>
      <c r="AF22" s="614"/>
      <c r="AG22" s="614"/>
      <c r="AH22" s="614"/>
      <c r="AI22" s="614"/>
      <c r="AJ22" s="614"/>
      <c r="AK22" s="614"/>
      <c r="AL22" s="615">
        <v>11.6</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v>5802751</v>
      </c>
      <c r="BH22" s="611"/>
      <c r="BI22" s="611"/>
      <c r="BJ22" s="611"/>
      <c r="BK22" s="611"/>
      <c r="BL22" s="611"/>
      <c r="BM22" s="611"/>
      <c r="BN22" s="612"/>
      <c r="BO22" s="613">
        <v>2.5</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271</v>
      </c>
      <c r="C23" s="608"/>
      <c r="D23" s="608"/>
      <c r="E23" s="608"/>
      <c r="F23" s="608"/>
      <c r="G23" s="608"/>
      <c r="H23" s="608"/>
      <c r="I23" s="608"/>
      <c r="J23" s="608"/>
      <c r="K23" s="608"/>
      <c r="L23" s="608"/>
      <c r="M23" s="608"/>
      <c r="N23" s="608"/>
      <c r="O23" s="608"/>
      <c r="P23" s="608"/>
      <c r="Q23" s="609"/>
      <c r="R23" s="610">
        <v>1595976</v>
      </c>
      <c r="S23" s="611"/>
      <c r="T23" s="611"/>
      <c r="U23" s="611"/>
      <c r="V23" s="611"/>
      <c r="W23" s="611"/>
      <c r="X23" s="611"/>
      <c r="Y23" s="612"/>
      <c r="Z23" s="613">
        <v>0.3</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v>17680111</v>
      </c>
      <c r="BH23" s="611"/>
      <c r="BI23" s="611"/>
      <c r="BJ23" s="611"/>
      <c r="BK23" s="611"/>
      <c r="BL23" s="611"/>
      <c r="BM23" s="611"/>
      <c r="BN23" s="612"/>
      <c r="BO23" s="613">
        <v>7.6</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2">
      <c r="B24" s="607" t="s">
        <v>278</v>
      </c>
      <c r="C24" s="608"/>
      <c r="D24" s="608"/>
      <c r="E24" s="608"/>
      <c r="F24" s="608"/>
      <c r="G24" s="608"/>
      <c r="H24" s="608"/>
      <c r="I24" s="608"/>
      <c r="J24" s="608"/>
      <c r="K24" s="608"/>
      <c r="L24" s="608"/>
      <c r="M24" s="608"/>
      <c r="N24" s="608"/>
      <c r="O24" s="608"/>
      <c r="P24" s="608"/>
      <c r="Q24" s="609"/>
      <c r="R24" s="610">
        <v>1079163</v>
      </c>
      <c r="S24" s="611"/>
      <c r="T24" s="611"/>
      <c r="U24" s="611"/>
      <c r="V24" s="611"/>
      <c r="W24" s="611"/>
      <c r="X24" s="611"/>
      <c r="Y24" s="612"/>
      <c r="Z24" s="613">
        <v>0.2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342216010</v>
      </c>
      <c r="CS24" s="600"/>
      <c r="CT24" s="600"/>
      <c r="CU24" s="600"/>
      <c r="CV24" s="600"/>
      <c r="CW24" s="600"/>
      <c r="CX24" s="600"/>
      <c r="CY24" s="601"/>
      <c r="CZ24" s="604">
        <v>55.5</v>
      </c>
      <c r="DA24" s="605"/>
      <c r="DB24" s="605"/>
      <c r="DC24" s="621"/>
      <c r="DD24" s="642">
        <v>221776952</v>
      </c>
      <c r="DE24" s="600"/>
      <c r="DF24" s="600"/>
      <c r="DG24" s="600"/>
      <c r="DH24" s="600"/>
      <c r="DI24" s="600"/>
      <c r="DJ24" s="600"/>
      <c r="DK24" s="601"/>
      <c r="DL24" s="642">
        <v>205956392</v>
      </c>
      <c r="DM24" s="600"/>
      <c r="DN24" s="600"/>
      <c r="DO24" s="600"/>
      <c r="DP24" s="600"/>
      <c r="DQ24" s="600"/>
      <c r="DR24" s="600"/>
      <c r="DS24" s="600"/>
      <c r="DT24" s="600"/>
      <c r="DU24" s="600"/>
      <c r="DV24" s="601"/>
      <c r="DW24" s="604">
        <v>66.7</v>
      </c>
      <c r="DX24" s="605"/>
      <c r="DY24" s="605"/>
      <c r="DZ24" s="605"/>
      <c r="EA24" s="605"/>
      <c r="EB24" s="605"/>
      <c r="EC24" s="606"/>
    </row>
    <row r="25" spans="2:133" ht="11.25" customHeight="1" x14ac:dyDescent="0.2">
      <c r="B25" s="607" t="s">
        <v>281</v>
      </c>
      <c r="C25" s="608"/>
      <c r="D25" s="608"/>
      <c r="E25" s="608"/>
      <c r="F25" s="608"/>
      <c r="G25" s="608"/>
      <c r="H25" s="608"/>
      <c r="I25" s="608"/>
      <c r="J25" s="608"/>
      <c r="K25" s="608"/>
      <c r="L25" s="608"/>
      <c r="M25" s="608"/>
      <c r="N25" s="608"/>
      <c r="O25" s="608"/>
      <c r="P25" s="608"/>
      <c r="Q25" s="609"/>
      <c r="R25" s="610">
        <v>326241226</v>
      </c>
      <c r="S25" s="611"/>
      <c r="T25" s="611"/>
      <c r="U25" s="611"/>
      <c r="V25" s="611"/>
      <c r="W25" s="611"/>
      <c r="X25" s="611"/>
      <c r="Y25" s="612"/>
      <c r="Z25" s="613">
        <v>52.2</v>
      </c>
      <c r="AA25" s="613"/>
      <c r="AB25" s="613"/>
      <c r="AC25" s="613"/>
      <c r="AD25" s="614">
        <v>300927073</v>
      </c>
      <c r="AE25" s="614"/>
      <c r="AF25" s="614"/>
      <c r="AG25" s="614"/>
      <c r="AH25" s="614"/>
      <c r="AI25" s="614"/>
      <c r="AJ25" s="614"/>
      <c r="AK25" s="614"/>
      <c r="AL25" s="615">
        <v>98.9</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124493558</v>
      </c>
      <c r="CS25" s="643"/>
      <c r="CT25" s="643"/>
      <c r="CU25" s="643"/>
      <c r="CV25" s="643"/>
      <c r="CW25" s="643"/>
      <c r="CX25" s="643"/>
      <c r="CY25" s="644"/>
      <c r="CZ25" s="615">
        <v>20.2</v>
      </c>
      <c r="DA25" s="640"/>
      <c r="DB25" s="640"/>
      <c r="DC25" s="645"/>
      <c r="DD25" s="619">
        <v>108178501</v>
      </c>
      <c r="DE25" s="643"/>
      <c r="DF25" s="643"/>
      <c r="DG25" s="643"/>
      <c r="DH25" s="643"/>
      <c r="DI25" s="643"/>
      <c r="DJ25" s="643"/>
      <c r="DK25" s="644"/>
      <c r="DL25" s="619">
        <v>108128016</v>
      </c>
      <c r="DM25" s="643"/>
      <c r="DN25" s="643"/>
      <c r="DO25" s="643"/>
      <c r="DP25" s="643"/>
      <c r="DQ25" s="643"/>
      <c r="DR25" s="643"/>
      <c r="DS25" s="643"/>
      <c r="DT25" s="643"/>
      <c r="DU25" s="643"/>
      <c r="DV25" s="644"/>
      <c r="DW25" s="615">
        <v>35</v>
      </c>
      <c r="DX25" s="640"/>
      <c r="DY25" s="640"/>
      <c r="DZ25" s="640"/>
      <c r="EA25" s="640"/>
      <c r="EB25" s="640"/>
      <c r="EC25" s="641"/>
    </row>
    <row r="26" spans="2:133" ht="11.25" customHeight="1" x14ac:dyDescent="0.2">
      <c r="B26" s="607" t="s">
        <v>284</v>
      </c>
      <c r="C26" s="608"/>
      <c r="D26" s="608"/>
      <c r="E26" s="608"/>
      <c r="F26" s="608"/>
      <c r="G26" s="608"/>
      <c r="H26" s="608"/>
      <c r="I26" s="608"/>
      <c r="J26" s="608"/>
      <c r="K26" s="608"/>
      <c r="L26" s="608"/>
      <c r="M26" s="608"/>
      <c r="N26" s="608"/>
      <c r="O26" s="608"/>
      <c r="P26" s="608"/>
      <c r="Q26" s="609"/>
      <c r="R26" s="610">
        <v>234018</v>
      </c>
      <c r="S26" s="611"/>
      <c r="T26" s="611"/>
      <c r="U26" s="611"/>
      <c r="V26" s="611"/>
      <c r="W26" s="611"/>
      <c r="X26" s="611"/>
      <c r="Y26" s="612"/>
      <c r="Z26" s="613">
        <v>0</v>
      </c>
      <c r="AA26" s="613"/>
      <c r="AB26" s="613"/>
      <c r="AC26" s="613"/>
      <c r="AD26" s="614">
        <v>234018</v>
      </c>
      <c r="AE26" s="614"/>
      <c r="AF26" s="614"/>
      <c r="AG26" s="614"/>
      <c r="AH26" s="614"/>
      <c r="AI26" s="614"/>
      <c r="AJ26" s="614"/>
      <c r="AK26" s="614"/>
      <c r="AL26" s="615">
        <v>0.1</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86031669</v>
      </c>
      <c r="CS26" s="611"/>
      <c r="CT26" s="611"/>
      <c r="CU26" s="611"/>
      <c r="CV26" s="611"/>
      <c r="CW26" s="611"/>
      <c r="CX26" s="611"/>
      <c r="CY26" s="612"/>
      <c r="CZ26" s="615">
        <v>13.9</v>
      </c>
      <c r="DA26" s="640"/>
      <c r="DB26" s="640"/>
      <c r="DC26" s="645"/>
      <c r="DD26" s="619">
        <v>70838441</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287</v>
      </c>
      <c r="C27" s="608"/>
      <c r="D27" s="608"/>
      <c r="E27" s="608"/>
      <c r="F27" s="608"/>
      <c r="G27" s="608"/>
      <c r="H27" s="608"/>
      <c r="I27" s="608"/>
      <c r="J27" s="608"/>
      <c r="K27" s="608"/>
      <c r="L27" s="608"/>
      <c r="M27" s="608"/>
      <c r="N27" s="608"/>
      <c r="O27" s="608"/>
      <c r="P27" s="608"/>
      <c r="Q27" s="609"/>
      <c r="R27" s="610">
        <v>2579054</v>
      </c>
      <c r="S27" s="611"/>
      <c r="T27" s="611"/>
      <c r="U27" s="611"/>
      <c r="V27" s="611"/>
      <c r="W27" s="611"/>
      <c r="X27" s="611"/>
      <c r="Y27" s="612"/>
      <c r="Z27" s="613">
        <v>0.4</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233179032</v>
      </c>
      <c r="BH27" s="611"/>
      <c r="BI27" s="611"/>
      <c r="BJ27" s="611"/>
      <c r="BK27" s="611"/>
      <c r="BL27" s="611"/>
      <c r="BM27" s="611"/>
      <c r="BN27" s="612"/>
      <c r="BO27" s="613">
        <v>100</v>
      </c>
      <c r="BP27" s="613"/>
      <c r="BQ27" s="613"/>
      <c r="BR27" s="613"/>
      <c r="BS27" s="614">
        <v>4958903</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157271437</v>
      </c>
      <c r="CS27" s="643"/>
      <c r="CT27" s="643"/>
      <c r="CU27" s="643"/>
      <c r="CV27" s="643"/>
      <c r="CW27" s="643"/>
      <c r="CX27" s="643"/>
      <c r="CY27" s="644"/>
      <c r="CZ27" s="615">
        <v>25.5</v>
      </c>
      <c r="DA27" s="640"/>
      <c r="DB27" s="640"/>
      <c r="DC27" s="645"/>
      <c r="DD27" s="619">
        <v>59119725</v>
      </c>
      <c r="DE27" s="643"/>
      <c r="DF27" s="643"/>
      <c r="DG27" s="643"/>
      <c r="DH27" s="643"/>
      <c r="DI27" s="643"/>
      <c r="DJ27" s="643"/>
      <c r="DK27" s="644"/>
      <c r="DL27" s="619">
        <v>43361484</v>
      </c>
      <c r="DM27" s="643"/>
      <c r="DN27" s="643"/>
      <c r="DO27" s="643"/>
      <c r="DP27" s="643"/>
      <c r="DQ27" s="643"/>
      <c r="DR27" s="643"/>
      <c r="DS27" s="643"/>
      <c r="DT27" s="643"/>
      <c r="DU27" s="643"/>
      <c r="DV27" s="644"/>
      <c r="DW27" s="615">
        <v>14</v>
      </c>
      <c r="DX27" s="640"/>
      <c r="DY27" s="640"/>
      <c r="DZ27" s="640"/>
      <c r="EA27" s="640"/>
      <c r="EB27" s="640"/>
      <c r="EC27" s="641"/>
    </row>
    <row r="28" spans="2:133" ht="11.25" customHeight="1" x14ac:dyDescent="0.2">
      <c r="B28" s="607" t="s">
        <v>290</v>
      </c>
      <c r="C28" s="608"/>
      <c r="D28" s="608"/>
      <c r="E28" s="608"/>
      <c r="F28" s="608"/>
      <c r="G28" s="608"/>
      <c r="H28" s="608"/>
      <c r="I28" s="608"/>
      <c r="J28" s="608"/>
      <c r="K28" s="608"/>
      <c r="L28" s="608"/>
      <c r="M28" s="608"/>
      <c r="N28" s="608"/>
      <c r="O28" s="608"/>
      <c r="P28" s="608"/>
      <c r="Q28" s="609"/>
      <c r="R28" s="610">
        <v>8113294</v>
      </c>
      <c r="S28" s="611"/>
      <c r="T28" s="611"/>
      <c r="U28" s="611"/>
      <c r="V28" s="611"/>
      <c r="W28" s="611"/>
      <c r="X28" s="611"/>
      <c r="Y28" s="612"/>
      <c r="Z28" s="613">
        <v>1.3</v>
      </c>
      <c r="AA28" s="613"/>
      <c r="AB28" s="613"/>
      <c r="AC28" s="613"/>
      <c r="AD28" s="614">
        <v>2002592</v>
      </c>
      <c r="AE28" s="614"/>
      <c r="AF28" s="614"/>
      <c r="AG28" s="614"/>
      <c r="AH28" s="614"/>
      <c r="AI28" s="614"/>
      <c r="AJ28" s="614"/>
      <c r="AK28" s="614"/>
      <c r="AL28" s="615">
        <v>0.7</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60451015</v>
      </c>
      <c r="CS28" s="611"/>
      <c r="CT28" s="611"/>
      <c r="CU28" s="611"/>
      <c r="CV28" s="611"/>
      <c r="CW28" s="611"/>
      <c r="CX28" s="611"/>
      <c r="CY28" s="612"/>
      <c r="CZ28" s="615">
        <v>9.8000000000000007</v>
      </c>
      <c r="DA28" s="640"/>
      <c r="DB28" s="640"/>
      <c r="DC28" s="645"/>
      <c r="DD28" s="619">
        <v>54478726</v>
      </c>
      <c r="DE28" s="611"/>
      <c r="DF28" s="611"/>
      <c r="DG28" s="611"/>
      <c r="DH28" s="611"/>
      <c r="DI28" s="611"/>
      <c r="DJ28" s="611"/>
      <c r="DK28" s="612"/>
      <c r="DL28" s="619">
        <v>54466892</v>
      </c>
      <c r="DM28" s="611"/>
      <c r="DN28" s="611"/>
      <c r="DO28" s="611"/>
      <c r="DP28" s="611"/>
      <c r="DQ28" s="611"/>
      <c r="DR28" s="611"/>
      <c r="DS28" s="611"/>
      <c r="DT28" s="611"/>
      <c r="DU28" s="611"/>
      <c r="DV28" s="612"/>
      <c r="DW28" s="615">
        <v>17.600000000000001</v>
      </c>
      <c r="DX28" s="640"/>
      <c r="DY28" s="640"/>
      <c r="DZ28" s="640"/>
      <c r="EA28" s="640"/>
      <c r="EB28" s="640"/>
      <c r="EC28" s="641"/>
    </row>
    <row r="29" spans="2:133" ht="11.25" customHeight="1" x14ac:dyDescent="0.2">
      <c r="B29" s="607" t="s">
        <v>292</v>
      </c>
      <c r="C29" s="608"/>
      <c r="D29" s="608"/>
      <c r="E29" s="608"/>
      <c r="F29" s="608"/>
      <c r="G29" s="608"/>
      <c r="H29" s="608"/>
      <c r="I29" s="608"/>
      <c r="J29" s="608"/>
      <c r="K29" s="608"/>
      <c r="L29" s="608"/>
      <c r="M29" s="608"/>
      <c r="N29" s="608"/>
      <c r="O29" s="608"/>
      <c r="P29" s="608"/>
      <c r="Q29" s="609"/>
      <c r="R29" s="610">
        <v>4224892</v>
      </c>
      <c r="S29" s="611"/>
      <c r="T29" s="611"/>
      <c r="U29" s="611"/>
      <c r="V29" s="611"/>
      <c r="W29" s="611"/>
      <c r="X29" s="611"/>
      <c r="Y29" s="612"/>
      <c r="Z29" s="613">
        <v>0.7</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293</v>
      </c>
      <c r="CE29" s="649"/>
      <c r="CF29" s="607" t="s">
        <v>66</v>
      </c>
      <c r="CG29" s="608"/>
      <c r="CH29" s="608"/>
      <c r="CI29" s="608"/>
      <c r="CJ29" s="608"/>
      <c r="CK29" s="608"/>
      <c r="CL29" s="608"/>
      <c r="CM29" s="608"/>
      <c r="CN29" s="608"/>
      <c r="CO29" s="608"/>
      <c r="CP29" s="608"/>
      <c r="CQ29" s="609"/>
      <c r="CR29" s="610">
        <v>60417195</v>
      </c>
      <c r="CS29" s="643"/>
      <c r="CT29" s="643"/>
      <c r="CU29" s="643"/>
      <c r="CV29" s="643"/>
      <c r="CW29" s="643"/>
      <c r="CX29" s="643"/>
      <c r="CY29" s="644"/>
      <c r="CZ29" s="615">
        <v>9.8000000000000007</v>
      </c>
      <c r="DA29" s="640"/>
      <c r="DB29" s="640"/>
      <c r="DC29" s="645"/>
      <c r="DD29" s="619">
        <v>54444906</v>
      </c>
      <c r="DE29" s="643"/>
      <c r="DF29" s="643"/>
      <c r="DG29" s="643"/>
      <c r="DH29" s="643"/>
      <c r="DI29" s="643"/>
      <c r="DJ29" s="643"/>
      <c r="DK29" s="644"/>
      <c r="DL29" s="619">
        <v>54433072</v>
      </c>
      <c r="DM29" s="643"/>
      <c r="DN29" s="643"/>
      <c r="DO29" s="643"/>
      <c r="DP29" s="643"/>
      <c r="DQ29" s="643"/>
      <c r="DR29" s="643"/>
      <c r="DS29" s="643"/>
      <c r="DT29" s="643"/>
      <c r="DU29" s="643"/>
      <c r="DV29" s="644"/>
      <c r="DW29" s="615">
        <v>17.600000000000001</v>
      </c>
      <c r="DX29" s="640"/>
      <c r="DY29" s="640"/>
      <c r="DZ29" s="640"/>
      <c r="EA29" s="640"/>
      <c r="EB29" s="640"/>
      <c r="EC29" s="641"/>
    </row>
    <row r="30" spans="2:133" ht="11.25" customHeight="1" x14ac:dyDescent="0.2">
      <c r="B30" s="607" t="s">
        <v>294</v>
      </c>
      <c r="C30" s="608"/>
      <c r="D30" s="608"/>
      <c r="E30" s="608"/>
      <c r="F30" s="608"/>
      <c r="G30" s="608"/>
      <c r="H30" s="608"/>
      <c r="I30" s="608"/>
      <c r="J30" s="608"/>
      <c r="K30" s="608"/>
      <c r="L30" s="608"/>
      <c r="M30" s="608"/>
      <c r="N30" s="608"/>
      <c r="O30" s="608"/>
      <c r="P30" s="608"/>
      <c r="Q30" s="609"/>
      <c r="R30" s="610">
        <v>130408769</v>
      </c>
      <c r="S30" s="611"/>
      <c r="T30" s="611"/>
      <c r="U30" s="611"/>
      <c r="V30" s="611"/>
      <c r="W30" s="611"/>
      <c r="X30" s="611"/>
      <c r="Y30" s="612"/>
      <c r="Z30" s="613">
        <v>20.9</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46"/>
      <c r="BI30" s="646"/>
      <c r="BJ30" s="646"/>
      <c r="BK30" s="646"/>
      <c r="BL30" s="646"/>
      <c r="BM30" s="646"/>
      <c r="BN30" s="646"/>
      <c r="BO30" s="646"/>
      <c r="BP30" s="646"/>
      <c r="BQ30" s="647"/>
      <c r="BR30" s="592" t="s">
        <v>296</v>
      </c>
      <c r="BS30" s="646"/>
      <c r="BT30" s="646"/>
      <c r="BU30" s="646"/>
      <c r="BV30" s="646"/>
      <c r="BW30" s="646"/>
      <c r="BX30" s="646"/>
      <c r="BY30" s="646"/>
      <c r="BZ30" s="646"/>
      <c r="CA30" s="646"/>
      <c r="CB30" s="647"/>
      <c r="CD30" s="650"/>
      <c r="CE30" s="651"/>
      <c r="CF30" s="607" t="s">
        <v>297</v>
      </c>
      <c r="CG30" s="608"/>
      <c r="CH30" s="608"/>
      <c r="CI30" s="608"/>
      <c r="CJ30" s="608"/>
      <c r="CK30" s="608"/>
      <c r="CL30" s="608"/>
      <c r="CM30" s="608"/>
      <c r="CN30" s="608"/>
      <c r="CO30" s="608"/>
      <c r="CP30" s="608"/>
      <c r="CQ30" s="609"/>
      <c r="CR30" s="610">
        <v>56635856</v>
      </c>
      <c r="CS30" s="611"/>
      <c r="CT30" s="611"/>
      <c r="CU30" s="611"/>
      <c r="CV30" s="611"/>
      <c r="CW30" s="611"/>
      <c r="CX30" s="611"/>
      <c r="CY30" s="612"/>
      <c r="CZ30" s="615">
        <v>9.1999999999999993</v>
      </c>
      <c r="DA30" s="640"/>
      <c r="DB30" s="640"/>
      <c r="DC30" s="645"/>
      <c r="DD30" s="619">
        <v>50663567</v>
      </c>
      <c r="DE30" s="611"/>
      <c r="DF30" s="611"/>
      <c r="DG30" s="611"/>
      <c r="DH30" s="611"/>
      <c r="DI30" s="611"/>
      <c r="DJ30" s="611"/>
      <c r="DK30" s="612"/>
      <c r="DL30" s="619">
        <v>50651733</v>
      </c>
      <c r="DM30" s="611"/>
      <c r="DN30" s="611"/>
      <c r="DO30" s="611"/>
      <c r="DP30" s="611"/>
      <c r="DQ30" s="611"/>
      <c r="DR30" s="611"/>
      <c r="DS30" s="611"/>
      <c r="DT30" s="611"/>
      <c r="DU30" s="611"/>
      <c r="DV30" s="612"/>
      <c r="DW30" s="615">
        <v>16.399999999999999</v>
      </c>
      <c r="DX30" s="640"/>
      <c r="DY30" s="640"/>
      <c r="DZ30" s="640"/>
      <c r="EA30" s="640"/>
      <c r="EB30" s="640"/>
      <c r="EC30" s="641"/>
    </row>
    <row r="31" spans="2:133" ht="11.25" customHeight="1" x14ac:dyDescent="0.2">
      <c r="B31" s="623" t="s">
        <v>298</v>
      </c>
      <c r="C31" s="624"/>
      <c r="D31" s="624"/>
      <c r="E31" s="624"/>
      <c r="F31" s="624"/>
      <c r="G31" s="624"/>
      <c r="H31" s="624"/>
      <c r="I31" s="624"/>
      <c r="J31" s="624"/>
      <c r="K31" s="624"/>
      <c r="L31" s="624"/>
      <c r="M31" s="624"/>
      <c r="N31" s="624"/>
      <c r="O31" s="624"/>
      <c r="P31" s="624"/>
      <c r="Q31" s="625"/>
      <c r="R31" s="610">
        <v>268378</v>
      </c>
      <c r="S31" s="611"/>
      <c r="T31" s="611"/>
      <c r="U31" s="611"/>
      <c r="V31" s="611"/>
      <c r="W31" s="611"/>
      <c r="X31" s="611"/>
      <c r="Y31" s="612"/>
      <c r="Z31" s="613">
        <v>0</v>
      </c>
      <c r="AA31" s="613"/>
      <c r="AB31" s="613"/>
      <c r="AC31" s="613"/>
      <c r="AD31" s="614">
        <v>268378</v>
      </c>
      <c r="AE31" s="614"/>
      <c r="AF31" s="614"/>
      <c r="AG31" s="614"/>
      <c r="AH31" s="614"/>
      <c r="AI31" s="614"/>
      <c r="AJ31" s="614"/>
      <c r="AK31" s="614"/>
      <c r="AL31" s="615">
        <v>0.1</v>
      </c>
      <c r="AM31" s="616"/>
      <c r="AN31" s="616"/>
      <c r="AO31" s="617"/>
      <c r="AP31" s="658" t="s">
        <v>299</v>
      </c>
      <c r="AQ31" s="659"/>
      <c r="AR31" s="659"/>
      <c r="AS31" s="659"/>
      <c r="AT31" s="664" t="s">
        <v>300</v>
      </c>
      <c r="AU31" s="200"/>
      <c r="AV31" s="200"/>
      <c r="AW31" s="200"/>
      <c r="AX31" s="596" t="s">
        <v>178</v>
      </c>
      <c r="AY31" s="597"/>
      <c r="AZ31" s="597"/>
      <c r="BA31" s="597"/>
      <c r="BB31" s="597"/>
      <c r="BC31" s="597"/>
      <c r="BD31" s="597"/>
      <c r="BE31" s="597"/>
      <c r="BF31" s="598"/>
      <c r="BG31" s="657">
        <v>99.5</v>
      </c>
      <c r="BH31" s="654"/>
      <c r="BI31" s="654"/>
      <c r="BJ31" s="654"/>
      <c r="BK31" s="654"/>
      <c r="BL31" s="654"/>
      <c r="BM31" s="605">
        <v>98.8</v>
      </c>
      <c r="BN31" s="654"/>
      <c r="BO31" s="654"/>
      <c r="BP31" s="654"/>
      <c r="BQ31" s="655"/>
      <c r="BR31" s="657">
        <v>99.5</v>
      </c>
      <c r="BS31" s="654"/>
      <c r="BT31" s="654"/>
      <c r="BU31" s="654"/>
      <c r="BV31" s="654"/>
      <c r="BW31" s="654"/>
      <c r="BX31" s="605">
        <v>98.8</v>
      </c>
      <c r="BY31" s="654"/>
      <c r="BZ31" s="654"/>
      <c r="CA31" s="654"/>
      <c r="CB31" s="655"/>
      <c r="CD31" s="650"/>
      <c r="CE31" s="651"/>
      <c r="CF31" s="607" t="s">
        <v>301</v>
      </c>
      <c r="CG31" s="608"/>
      <c r="CH31" s="608"/>
      <c r="CI31" s="608"/>
      <c r="CJ31" s="608"/>
      <c r="CK31" s="608"/>
      <c r="CL31" s="608"/>
      <c r="CM31" s="608"/>
      <c r="CN31" s="608"/>
      <c r="CO31" s="608"/>
      <c r="CP31" s="608"/>
      <c r="CQ31" s="609"/>
      <c r="CR31" s="610">
        <v>3781339</v>
      </c>
      <c r="CS31" s="643"/>
      <c r="CT31" s="643"/>
      <c r="CU31" s="643"/>
      <c r="CV31" s="643"/>
      <c r="CW31" s="643"/>
      <c r="CX31" s="643"/>
      <c r="CY31" s="644"/>
      <c r="CZ31" s="615">
        <v>0.6</v>
      </c>
      <c r="DA31" s="640"/>
      <c r="DB31" s="640"/>
      <c r="DC31" s="645"/>
      <c r="DD31" s="619">
        <v>3781339</v>
      </c>
      <c r="DE31" s="643"/>
      <c r="DF31" s="643"/>
      <c r="DG31" s="643"/>
      <c r="DH31" s="643"/>
      <c r="DI31" s="643"/>
      <c r="DJ31" s="643"/>
      <c r="DK31" s="644"/>
      <c r="DL31" s="619">
        <v>3781339</v>
      </c>
      <c r="DM31" s="643"/>
      <c r="DN31" s="643"/>
      <c r="DO31" s="643"/>
      <c r="DP31" s="643"/>
      <c r="DQ31" s="643"/>
      <c r="DR31" s="643"/>
      <c r="DS31" s="643"/>
      <c r="DT31" s="643"/>
      <c r="DU31" s="643"/>
      <c r="DV31" s="644"/>
      <c r="DW31" s="615">
        <v>1.2</v>
      </c>
      <c r="DX31" s="640"/>
      <c r="DY31" s="640"/>
      <c r="DZ31" s="640"/>
      <c r="EA31" s="640"/>
      <c r="EB31" s="640"/>
      <c r="EC31" s="641"/>
    </row>
    <row r="32" spans="2:133" ht="11.25" customHeight="1" x14ac:dyDescent="0.2">
      <c r="B32" s="607" t="s">
        <v>302</v>
      </c>
      <c r="C32" s="608"/>
      <c r="D32" s="608"/>
      <c r="E32" s="608"/>
      <c r="F32" s="608"/>
      <c r="G32" s="608"/>
      <c r="H32" s="608"/>
      <c r="I32" s="608"/>
      <c r="J32" s="608"/>
      <c r="K32" s="608"/>
      <c r="L32" s="608"/>
      <c r="M32" s="608"/>
      <c r="N32" s="608"/>
      <c r="O32" s="608"/>
      <c r="P32" s="608"/>
      <c r="Q32" s="609"/>
      <c r="R32" s="610">
        <v>31179847</v>
      </c>
      <c r="S32" s="611"/>
      <c r="T32" s="611"/>
      <c r="U32" s="611"/>
      <c r="V32" s="611"/>
      <c r="W32" s="611"/>
      <c r="X32" s="611"/>
      <c r="Y32" s="612"/>
      <c r="Z32" s="613">
        <v>5</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303</v>
      </c>
      <c r="AX32" s="607" t="s">
        <v>304</v>
      </c>
      <c r="AY32" s="608"/>
      <c r="AZ32" s="608"/>
      <c r="BA32" s="608"/>
      <c r="BB32" s="608"/>
      <c r="BC32" s="608"/>
      <c r="BD32" s="608"/>
      <c r="BE32" s="608"/>
      <c r="BF32" s="609"/>
      <c r="BG32" s="667">
        <v>99.2</v>
      </c>
      <c r="BH32" s="643"/>
      <c r="BI32" s="643"/>
      <c r="BJ32" s="643"/>
      <c r="BK32" s="643"/>
      <c r="BL32" s="643"/>
      <c r="BM32" s="616">
        <v>98.2</v>
      </c>
      <c r="BN32" s="643"/>
      <c r="BO32" s="643"/>
      <c r="BP32" s="643"/>
      <c r="BQ32" s="656"/>
      <c r="BR32" s="667">
        <v>99.2</v>
      </c>
      <c r="BS32" s="643"/>
      <c r="BT32" s="643"/>
      <c r="BU32" s="643"/>
      <c r="BV32" s="643"/>
      <c r="BW32" s="643"/>
      <c r="BX32" s="616">
        <v>98.1</v>
      </c>
      <c r="BY32" s="643"/>
      <c r="BZ32" s="643"/>
      <c r="CA32" s="643"/>
      <c r="CB32" s="656"/>
      <c r="CD32" s="652"/>
      <c r="CE32" s="653"/>
      <c r="CF32" s="607" t="s">
        <v>305</v>
      </c>
      <c r="CG32" s="608"/>
      <c r="CH32" s="608"/>
      <c r="CI32" s="608"/>
      <c r="CJ32" s="608"/>
      <c r="CK32" s="608"/>
      <c r="CL32" s="608"/>
      <c r="CM32" s="608"/>
      <c r="CN32" s="608"/>
      <c r="CO32" s="608"/>
      <c r="CP32" s="608"/>
      <c r="CQ32" s="609"/>
      <c r="CR32" s="610">
        <v>33820</v>
      </c>
      <c r="CS32" s="611"/>
      <c r="CT32" s="611"/>
      <c r="CU32" s="611"/>
      <c r="CV32" s="611"/>
      <c r="CW32" s="611"/>
      <c r="CX32" s="611"/>
      <c r="CY32" s="612"/>
      <c r="CZ32" s="615">
        <v>0</v>
      </c>
      <c r="DA32" s="640"/>
      <c r="DB32" s="640"/>
      <c r="DC32" s="645"/>
      <c r="DD32" s="619">
        <v>33820</v>
      </c>
      <c r="DE32" s="611"/>
      <c r="DF32" s="611"/>
      <c r="DG32" s="611"/>
      <c r="DH32" s="611"/>
      <c r="DI32" s="611"/>
      <c r="DJ32" s="611"/>
      <c r="DK32" s="612"/>
      <c r="DL32" s="619">
        <v>33820</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2">
      <c r="B33" s="607" t="s">
        <v>306</v>
      </c>
      <c r="C33" s="608"/>
      <c r="D33" s="608"/>
      <c r="E33" s="608"/>
      <c r="F33" s="608"/>
      <c r="G33" s="608"/>
      <c r="H33" s="608"/>
      <c r="I33" s="608"/>
      <c r="J33" s="608"/>
      <c r="K33" s="608"/>
      <c r="L33" s="608"/>
      <c r="M33" s="608"/>
      <c r="N33" s="608"/>
      <c r="O33" s="608"/>
      <c r="P33" s="608"/>
      <c r="Q33" s="609"/>
      <c r="R33" s="610">
        <v>5336807</v>
      </c>
      <c r="S33" s="611"/>
      <c r="T33" s="611"/>
      <c r="U33" s="611"/>
      <c r="V33" s="611"/>
      <c r="W33" s="611"/>
      <c r="X33" s="611"/>
      <c r="Y33" s="612"/>
      <c r="Z33" s="613">
        <v>0.9</v>
      </c>
      <c r="AA33" s="613"/>
      <c r="AB33" s="613"/>
      <c r="AC33" s="613"/>
      <c r="AD33" s="614">
        <v>448347</v>
      </c>
      <c r="AE33" s="614"/>
      <c r="AF33" s="614"/>
      <c r="AG33" s="614"/>
      <c r="AH33" s="614"/>
      <c r="AI33" s="614"/>
      <c r="AJ33" s="614"/>
      <c r="AK33" s="614"/>
      <c r="AL33" s="615">
        <v>0.1</v>
      </c>
      <c r="AM33" s="616"/>
      <c r="AN33" s="616"/>
      <c r="AO33" s="617"/>
      <c r="AP33" s="662"/>
      <c r="AQ33" s="663"/>
      <c r="AR33" s="663"/>
      <c r="AS33" s="663"/>
      <c r="AT33" s="666"/>
      <c r="AU33" s="201"/>
      <c r="AV33" s="201"/>
      <c r="AW33" s="201"/>
      <c r="AX33" s="631" t="s">
        <v>307</v>
      </c>
      <c r="AY33" s="632"/>
      <c r="AZ33" s="632"/>
      <c r="BA33" s="632"/>
      <c r="BB33" s="632"/>
      <c r="BC33" s="632"/>
      <c r="BD33" s="632"/>
      <c r="BE33" s="632"/>
      <c r="BF33" s="633"/>
      <c r="BG33" s="668">
        <v>99.7</v>
      </c>
      <c r="BH33" s="669"/>
      <c r="BI33" s="669"/>
      <c r="BJ33" s="669"/>
      <c r="BK33" s="669"/>
      <c r="BL33" s="669"/>
      <c r="BM33" s="670">
        <v>99.5</v>
      </c>
      <c r="BN33" s="669"/>
      <c r="BO33" s="669"/>
      <c r="BP33" s="669"/>
      <c r="BQ33" s="671"/>
      <c r="BR33" s="668">
        <v>99.7</v>
      </c>
      <c r="BS33" s="669"/>
      <c r="BT33" s="669"/>
      <c r="BU33" s="669"/>
      <c r="BV33" s="669"/>
      <c r="BW33" s="669"/>
      <c r="BX33" s="670">
        <v>99.5</v>
      </c>
      <c r="BY33" s="669"/>
      <c r="BZ33" s="669"/>
      <c r="CA33" s="669"/>
      <c r="CB33" s="671"/>
      <c r="CD33" s="607" t="s">
        <v>308</v>
      </c>
      <c r="CE33" s="608"/>
      <c r="CF33" s="608"/>
      <c r="CG33" s="608"/>
      <c r="CH33" s="608"/>
      <c r="CI33" s="608"/>
      <c r="CJ33" s="608"/>
      <c r="CK33" s="608"/>
      <c r="CL33" s="608"/>
      <c r="CM33" s="608"/>
      <c r="CN33" s="608"/>
      <c r="CO33" s="608"/>
      <c r="CP33" s="608"/>
      <c r="CQ33" s="609"/>
      <c r="CR33" s="610">
        <v>197655678</v>
      </c>
      <c r="CS33" s="643"/>
      <c r="CT33" s="643"/>
      <c r="CU33" s="643"/>
      <c r="CV33" s="643"/>
      <c r="CW33" s="643"/>
      <c r="CX33" s="643"/>
      <c r="CY33" s="644"/>
      <c r="CZ33" s="615">
        <v>32</v>
      </c>
      <c r="DA33" s="640"/>
      <c r="DB33" s="640"/>
      <c r="DC33" s="645"/>
      <c r="DD33" s="619">
        <v>139235625</v>
      </c>
      <c r="DE33" s="643"/>
      <c r="DF33" s="643"/>
      <c r="DG33" s="643"/>
      <c r="DH33" s="643"/>
      <c r="DI33" s="643"/>
      <c r="DJ33" s="643"/>
      <c r="DK33" s="644"/>
      <c r="DL33" s="619">
        <v>99158821</v>
      </c>
      <c r="DM33" s="643"/>
      <c r="DN33" s="643"/>
      <c r="DO33" s="643"/>
      <c r="DP33" s="643"/>
      <c r="DQ33" s="643"/>
      <c r="DR33" s="643"/>
      <c r="DS33" s="643"/>
      <c r="DT33" s="643"/>
      <c r="DU33" s="643"/>
      <c r="DV33" s="644"/>
      <c r="DW33" s="615">
        <v>32.1</v>
      </c>
      <c r="DX33" s="640"/>
      <c r="DY33" s="640"/>
      <c r="DZ33" s="640"/>
      <c r="EA33" s="640"/>
      <c r="EB33" s="640"/>
      <c r="EC33" s="641"/>
    </row>
    <row r="34" spans="2:133" ht="11.25" customHeight="1" x14ac:dyDescent="0.2">
      <c r="B34" s="607" t="s">
        <v>309</v>
      </c>
      <c r="C34" s="608"/>
      <c r="D34" s="608"/>
      <c r="E34" s="608"/>
      <c r="F34" s="608"/>
      <c r="G34" s="608"/>
      <c r="H34" s="608"/>
      <c r="I34" s="608"/>
      <c r="J34" s="608"/>
      <c r="K34" s="608"/>
      <c r="L34" s="608"/>
      <c r="M34" s="608"/>
      <c r="N34" s="608"/>
      <c r="O34" s="608"/>
      <c r="P34" s="608"/>
      <c r="Q34" s="609"/>
      <c r="R34" s="610">
        <v>1113333</v>
      </c>
      <c r="S34" s="611"/>
      <c r="T34" s="611"/>
      <c r="U34" s="611"/>
      <c r="V34" s="611"/>
      <c r="W34" s="611"/>
      <c r="X34" s="611"/>
      <c r="Y34" s="612"/>
      <c r="Z34" s="613">
        <v>0.2</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310</v>
      </c>
      <c r="CE34" s="608"/>
      <c r="CF34" s="608"/>
      <c r="CG34" s="608"/>
      <c r="CH34" s="608"/>
      <c r="CI34" s="608"/>
      <c r="CJ34" s="608"/>
      <c r="CK34" s="608"/>
      <c r="CL34" s="608"/>
      <c r="CM34" s="608"/>
      <c r="CN34" s="608"/>
      <c r="CO34" s="608"/>
      <c r="CP34" s="608"/>
      <c r="CQ34" s="609"/>
      <c r="CR34" s="610">
        <v>79793793</v>
      </c>
      <c r="CS34" s="611"/>
      <c r="CT34" s="611"/>
      <c r="CU34" s="611"/>
      <c r="CV34" s="611"/>
      <c r="CW34" s="611"/>
      <c r="CX34" s="611"/>
      <c r="CY34" s="612"/>
      <c r="CZ34" s="615">
        <v>12.9</v>
      </c>
      <c r="DA34" s="640"/>
      <c r="DB34" s="640"/>
      <c r="DC34" s="645"/>
      <c r="DD34" s="619">
        <v>55668838</v>
      </c>
      <c r="DE34" s="611"/>
      <c r="DF34" s="611"/>
      <c r="DG34" s="611"/>
      <c r="DH34" s="611"/>
      <c r="DI34" s="611"/>
      <c r="DJ34" s="611"/>
      <c r="DK34" s="612"/>
      <c r="DL34" s="619">
        <v>44117299</v>
      </c>
      <c r="DM34" s="611"/>
      <c r="DN34" s="611"/>
      <c r="DO34" s="611"/>
      <c r="DP34" s="611"/>
      <c r="DQ34" s="611"/>
      <c r="DR34" s="611"/>
      <c r="DS34" s="611"/>
      <c r="DT34" s="611"/>
      <c r="DU34" s="611"/>
      <c r="DV34" s="612"/>
      <c r="DW34" s="615">
        <v>14.3</v>
      </c>
      <c r="DX34" s="640"/>
      <c r="DY34" s="640"/>
      <c r="DZ34" s="640"/>
      <c r="EA34" s="640"/>
      <c r="EB34" s="640"/>
      <c r="EC34" s="641"/>
    </row>
    <row r="35" spans="2:133" ht="11.25" customHeight="1" x14ac:dyDescent="0.2">
      <c r="B35" s="607" t="s">
        <v>311</v>
      </c>
      <c r="C35" s="608"/>
      <c r="D35" s="608"/>
      <c r="E35" s="608"/>
      <c r="F35" s="608"/>
      <c r="G35" s="608"/>
      <c r="H35" s="608"/>
      <c r="I35" s="608"/>
      <c r="J35" s="608"/>
      <c r="K35" s="608"/>
      <c r="L35" s="608"/>
      <c r="M35" s="608"/>
      <c r="N35" s="608"/>
      <c r="O35" s="608"/>
      <c r="P35" s="608"/>
      <c r="Q35" s="609"/>
      <c r="R35" s="610">
        <v>23240817</v>
      </c>
      <c r="S35" s="611"/>
      <c r="T35" s="611"/>
      <c r="U35" s="611"/>
      <c r="V35" s="611"/>
      <c r="W35" s="611"/>
      <c r="X35" s="611"/>
      <c r="Y35" s="612"/>
      <c r="Z35" s="613">
        <v>3.7</v>
      </c>
      <c r="AA35" s="613"/>
      <c r="AB35" s="613"/>
      <c r="AC35" s="613"/>
      <c r="AD35" s="614" t="s">
        <v>122</v>
      </c>
      <c r="AE35" s="614"/>
      <c r="AF35" s="614"/>
      <c r="AG35" s="614"/>
      <c r="AH35" s="614"/>
      <c r="AI35" s="614"/>
      <c r="AJ35" s="614"/>
      <c r="AK35" s="614"/>
      <c r="AL35" s="615" t="s">
        <v>122</v>
      </c>
      <c r="AM35" s="616"/>
      <c r="AN35" s="616"/>
      <c r="AO35" s="617"/>
      <c r="AP35" s="20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11967249</v>
      </c>
      <c r="CS35" s="643"/>
      <c r="CT35" s="643"/>
      <c r="CU35" s="643"/>
      <c r="CV35" s="643"/>
      <c r="CW35" s="643"/>
      <c r="CX35" s="643"/>
      <c r="CY35" s="644"/>
      <c r="CZ35" s="615">
        <v>1.9</v>
      </c>
      <c r="DA35" s="640"/>
      <c r="DB35" s="640"/>
      <c r="DC35" s="645"/>
      <c r="DD35" s="619">
        <v>10585127</v>
      </c>
      <c r="DE35" s="643"/>
      <c r="DF35" s="643"/>
      <c r="DG35" s="643"/>
      <c r="DH35" s="643"/>
      <c r="DI35" s="643"/>
      <c r="DJ35" s="643"/>
      <c r="DK35" s="644"/>
      <c r="DL35" s="619">
        <v>10585127</v>
      </c>
      <c r="DM35" s="643"/>
      <c r="DN35" s="643"/>
      <c r="DO35" s="643"/>
      <c r="DP35" s="643"/>
      <c r="DQ35" s="643"/>
      <c r="DR35" s="643"/>
      <c r="DS35" s="643"/>
      <c r="DT35" s="643"/>
      <c r="DU35" s="643"/>
      <c r="DV35" s="644"/>
      <c r="DW35" s="615">
        <v>3.4</v>
      </c>
      <c r="DX35" s="640"/>
      <c r="DY35" s="640"/>
      <c r="DZ35" s="640"/>
      <c r="EA35" s="640"/>
      <c r="EB35" s="640"/>
      <c r="EC35" s="641"/>
    </row>
    <row r="36" spans="2:133" ht="11.25" customHeight="1" x14ac:dyDescent="0.2">
      <c r="B36" s="607" t="s">
        <v>315</v>
      </c>
      <c r="C36" s="608"/>
      <c r="D36" s="608"/>
      <c r="E36" s="608"/>
      <c r="F36" s="608"/>
      <c r="G36" s="608"/>
      <c r="H36" s="608"/>
      <c r="I36" s="608"/>
      <c r="J36" s="608"/>
      <c r="K36" s="608"/>
      <c r="L36" s="608"/>
      <c r="M36" s="608"/>
      <c r="N36" s="608"/>
      <c r="O36" s="608"/>
      <c r="P36" s="608"/>
      <c r="Q36" s="609"/>
      <c r="R36" s="610">
        <v>6612750</v>
      </c>
      <c r="S36" s="611"/>
      <c r="T36" s="611"/>
      <c r="U36" s="611"/>
      <c r="V36" s="611"/>
      <c r="W36" s="611"/>
      <c r="X36" s="611"/>
      <c r="Y36" s="612"/>
      <c r="Z36" s="613">
        <v>1.1000000000000001</v>
      </c>
      <c r="AA36" s="613"/>
      <c r="AB36" s="613"/>
      <c r="AC36" s="613"/>
      <c r="AD36" s="614" t="s">
        <v>122</v>
      </c>
      <c r="AE36" s="614"/>
      <c r="AF36" s="614"/>
      <c r="AG36" s="614"/>
      <c r="AH36" s="614"/>
      <c r="AI36" s="614"/>
      <c r="AJ36" s="614"/>
      <c r="AK36" s="614"/>
      <c r="AL36" s="615" t="s">
        <v>122</v>
      </c>
      <c r="AM36" s="616"/>
      <c r="AN36" s="616"/>
      <c r="AO36" s="617"/>
      <c r="AP36" s="206"/>
      <c r="AQ36" s="676" t="s">
        <v>316</v>
      </c>
      <c r="AR36" s="677"/>
      <c r="AS36" s="677"/>
      <c r="AT36" s="677"/>
      <c r="AU36" s="677"/>
      <c r="AV36" s="677"/>
      <c r="AW36" s="677"/>
      <c r="AX36" s="677"/>
      <c r="AY36" s="678"/>
      <c r="AZ36" s="599">
        <v>51607491</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285974</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36891361</v>
      </c>
      <c r="CS36" s="611"/>
      <c r="CT36" s="611"/>
      <c r="CU36" s="611"/>
      <c r="CV36" s="611"/>
      <c r="CW36" s="611"/>
      <c r="CX36" s="611"/>
      <c r="CY36" s="612"/>
      <c r="CZ36" s="615">
        <v>6</v>
      </c>
      <c r="DA36" s="640"/>
      <c r="DB36" s="640"/>
      <c r="DC36" s="645"/>
      <c r="DD36" s="619">
        <v>32369554</v>
      </c>
      <c r="DE36" s="611"/>
      <c r="DF36" s="611"/>
      <c r="DG36" s="611"/>
      <c r="DH36" s="611"/>
      <c r="DI36" s="611"/>
      <c r="DJ36" s="611"/>
      <c r="DK36" s="612"/>
      <c r="DL36" s="619">
        <v>17215764</v>
      </c>
      <c r="DM36" s="611"/>
      <c r="DN36" s="611"/>
      <c r="DO36" s="611"/>
      <c r="DP36" s="611"/>
      <c r="DQ36" s="611"/>
      <c r="DR36" s="611"/>
      <c r="DS36" s="611"/>
      <c r="DT36" s="611"/>
      <c r="DU36" s="611"/>
      <c r="DV36" s="612"/>
      <c r="DW36" s="615">
        <v>5.6</v>
      </c>
      <c r="DX36" s="640"/>
      <c r="DY36" s="640"/>
      <c r="DZ36" s="640"/>
      <c r="EA36" s="640"/>
      <c r="EB36" s="640"/>
      <c r="EC36" s="641"/>
    </row>
    <row r="37" spans="2:133" ht="11.25" customHeight="1" x14ac:dyDescent="0.2">
      <c r="B37" s="607" t="s">
        <v>319</v>
      </c>
      <c r="C37" s="608"/>
      <c r="D37" s="608"/>
      <c r="E37" s="608"/>
      <c r="F37" s="608"/>
      <c r="G37" s="608"/>
      <c r="H37" s="608"/>
      <c r="I37" s="608"/>
      <c r="J37" s="608"/>
      <c r="K37" s="608"/>
      <c r="L37" s="608"/>
      <c r="M37" s="608"/>
      <c r="N37" s="608"/>
      <c r="O37" s="608"/>
      <c r="P37" s="608"/>
      <c r="Q37" s="609"/>
      <c r="R37" s="610">
        <v>31171897</v>
      </c>
      <c r="S37" s="611"/>
      <c r="T37" s="611"/>
      <c r="U37" s="611"/>
      <c r="V37" s="611"/>
      <c r="W37" s="611"/>
      <c r="X37" s="611"/>
      <c r="Y37" s="612"/>
      <c r="Z37" s="613">
        <v>5</v>
      </c>
      <c r="AA37" s="613"/>
      <c r="AB37" s="613"/>
      <c r="AC37" s="613"/>
      <c r="AD37" s="614">
        <v>366442</v>
      </c>
      <c r="AE37" s="614"/>
      <c r="AF37" s="614"/>
      <c r="AG37" s="614"/>
      <c r="AH37" s="614"/>
      <c r="AI37" s="614"/>
      <c r="AJ37" s="614"/>
      <c r="AK37" s="614"/>
      <c r="AL37" s="615">
        <v>0.1</v>
      </c>
      <c r="AM37" s="616"/>
      <c r="AN37" s="616"/>
      <c r="AO37" s="617"/>
      <c r="AQ37" s="673" t="s">
        <v>320</v>
      </c>
      <c r="AR37" s="674"/>
      <c r="AS37" s="674"/>
      <c r="AT37" s="674"/>
      <c r="AU37" s="674"/>
      <c r="AV37" s="674"/>
      <c r="AW37" s="674"/>
      <c r="AX37" s="674"/>
      <c r="AY37" s="675"/>
      <c r="AZ37" s="610">
        <v>6374542</v>
      </c>
      <c r="BA37" s="611"/>
      <c r="BB37" s="611"/>
      <c r="BC37" s="611"/>
      <c r="BD37" s="643"/>
      <c r="BE37" s="643"/>
      <c r="BF37" s="656"/>
      <c r="BG37" s="607" t="s">
        <v>321</v>
      </c>
      <c r="BH37" s="608"/>
      <c r="BI37" s="608"/>
      <c r="BJ37" s="608"/>
      <c r="BK37" s="608"/>
      <c r="BL37" s="608"/>
      <c r="BM37" s="608"/>
      <c r="BN37" s="608"/>
      <c r="BO37" s="608"/>
      <c r="BP37" s="608"/>
      <c r="BQ37" s="608"/>
      <c r="BR37" s="608"/>
      <c r="BS37" s="608"/>
      <c r="BT37" s="608"/>
      <c r="BU37" s="609"/>
      <c r="BV37" s="610">
        <v>-745673</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t="s">
        <v>122</v>
      </c>
      <c r="CS37" s="643"/>
      <c r="CT37" s="643"/>
      <c r="CU37" s="643"/>
      <c r="CV37" s="643"/>
      <c r="CW37" s="643"/>
      <c r="CX37" s="643"/>
      <c r="CY37" s="644"/>
      <c r="CZ37" s="615" t="s">
        <v>122</v>
      </c>
      <c r="DA37" s="640"/>
      <c r="DB37" s="640"/>
      <c r="DC37" s="645"/>
      <c r="DD37" s="619" t="s">
        <v>122</v>
      </c>
      <c r="DE37" s="643"/>
      <c r="DF37" s="643"/>
      <c r="DG37" s="643"/>
      <c r="DH37" s="643"/>
      <c r="DI37" s="643"/>
      <c r="DJ37" s="643"/>
      <c r="DK37" s="644"/>
      <c r="DL37" s="619" t="s">
        <v>122</v>
      </c>
      <c r="DM37" s="643"/>
      <c r="DN37" s="643"/>
      <c r="DO37" s="643"/>
      <c r="DP37" s="643"/>
      <c r="DQ37" s="643"/>
      <c r="DR37" s="643"/>
      <c r="DS37" s="643"/>
      <c r="DT37" s="643"/>
      <c r="DU37" s="643"/>
      <c r="DV37" s="644"/>
      <c r="DW37" s="615" t="s">
        <v>122</v>
      </c>
      <c r="DX37" s="640"/>
      <c r="DY37" s="640"/>
      <c r="DZ37" s="640"/>
      <c r="EA37" s="640"/>
      <c r="EB37" s="640"/>
      <c r="EC37" s="641"/>
    </row>
    <row r="38" spans="2:133" ht="11.25" customHeight="1" x14ac:dyDescent="0.2">
      <c r="B38" s="607" t="s">
        <v>323</v>
      </c>
      <c r="C38" s="608"/>
      <c r="D38" s="608"/>
      <c r="E38" s="608"/>
      <c r="F38" s="608"/>
      <c r="G38" s="608"/>
      <c r="H38" s="608"/>
      <c r="I38" s="608"/>
      <c r="J38" s="608"/>
      <c r="K38" s="608"/>
      <c r="L38" s="608"/>
      <c r="M38" s="608"/>
      <c r="N38" s="608"/>
      <c r="O38" s="608"/>
      <c r="P38" s="608"/>
      <c r="Q38" s="609"/>
      <c r="R38" s="610">
        <v>54177600</v>
      </c>
      <c r="S38" s="611"/>
      <c r="T38" s="611"/>
      <c r="U38" s="611"/>
      <c r="V38" s="611"/>
      <c r="W38" s="611"/>
      <c r="X38" s="611"/>
      <c r="Y38" s="612"/>
      <c r="Z38" s="613">
        <v>8.6999999999999993</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3944685</v>
      </c>
      <c r="BA38" s="611"/>
      <c r="BB38" s="611"/>
      <c r="BC38" s="611"/>
      <c r="BD38" s="643"/>
      <c r="BE38" s="643"/>
      <c r="BF38" s="656"/>
      <c r="BG38" s="607" t="s">
        <v>325</v>
      </c>
      <c r="BH38" s="608"/>
      <c r="BI38" s="608"/>
      <c r="BJ38" s="608"/>
      <c r="BK38" s="608"/>
      <c r="BL38" s="608"/>
      <c r="BM38" s="608"/>
      <c r="BN38" s="608"/>
      <c r="BO38" s="608"/>
      <c r="BP38" s="608"/>
      <c r="BQ38" s="608"/>
      <c r="BR38" s="608"/>
      <c r="BS38" s="608"/>
      <c r="BT38" s="608"/>
      <c r="BU38" s="609"/>
      <c r="BV38" s="610">
        <v>122175</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36440284</v>
      </c>
      <c r="CS38" s="611"/>
      <c r="CT38" s="611"/>
      <c r="CU38" s="611"/>
      <c r="CV38" s="611"/>
      <c r="CW38" s="611"/>
      <c r="CX38" s="611"/>
      <c r="CY38" s="612"/>
      <c r="CZ38" s="615">
        <v>5.9</v>
      </c>
      <c r="DA38" s="640"/>
      <c r="DB38" s="640"/>
      <c r="DC38" s="645"/>
      <c r="DD38" s="619">
        <v>29565051</v>
      </c>
      <c r="DE38" s="611"/>
      <c r="DF38" s="611"/>
      <c r="DG38" s="611"/>
      <c r="DH38" s="611"/>
      <c r="DI38" s="611"/>
      <c r="DJ38" s="611"/>
      <c r="DK38" s="612"/>
      <c r="DL38" s="619">
        <v>27240631</v>
      </c>
      <c r="DM38" s="611"/>
      <c r="DN38" s="611"/>
      <c r="DO38" s="611"/>
      <c r="DP38" s="611"/>
      <c r="DQ38" s="611"/>
      <c r="DR38" s="611"/>
      <c r="DS38" s="611"/>
      <c r="DT38" s="611"/>
      <c r="DU38" s="611"/>
      <c r="DV38" s="612"/>
      <c r="DW38" s="615">
        <v>8.8000000000000007</v>
      </c>
      <c r="DX38" s="640"/>
      <c r="DY38" s="640"/>
      <c r="DZ38" s="640"/>
      <c r="EA38" s="640"/>
      <c r="EB38" s="640"/>
      <c r="EC38" s="641"/>
    </row>
    <row r="39" spans="2:133" ht="11.25" customHeight="1" x14ac:dyDescent="0.2">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v>2857371</v>
      </c>
      <c r="BA39" s="611"/>
      <c r="BB39" s="611"/>
      <c r="BC39" s="611"/>
      <c r="BD39" s="643"/>
      <c r="BE39" s="643"/>
      <c r="BF39" s="656"/>
      <c r="BG39" s="607" t="s">
        <v>329</v>
      </c>
      <c r="BH39" s="608"/>
      <c r="BI39" s="608"/>
      <c r="BJ39" s="608"/>
      <c r="BK39" s="608"/>
      <c r="BL39" s="608"/>
      <c r="BM39" s="608"/>
      <c r="BN39" s="608"/>
      <c r="BO39" s="608"/>
      <c r="BP39" s="608"/>
      <c r="BQ39" s="608"/>
      <c r="BR39" s="608"/>
      <c r="BS39" s="608"/>
      <c r="BT39" s="608"/>
      <c r="BU39" s="609"/>
      <c r="BV39" s="610">
        <v>168661</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11542700</v>
      </c>
      <c r="CS39" s="643"/>
      <c r="CT39" s="643"/>
      <c r="CU39" s="643"/>
      <c r="CV39" s="643"/>
      <c r="CW39" s="643"/>
      <c r="CX39" s="643"/>
      <c r="CY39" s="644"/>
      <c r="CZ39" s="615">
        <v>1.9</v>
      </c>
      <c r="DA39" s="640"/>
      <c r="DB39" s="640"/>
      <c r="DC39" s="645"/>
      <c r="DD39" s="619">
        <v>9811713</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2">
      <c r="B40" s="607" t="s">
        <v>331</v>
      </c>
      <c r="C40" s="608"/>
      <c r="D40" s="608"/>
      <c r="E40" s="608"/>
      <c r="F40" s="608"/>
      <c r="G40" s="608"/>
      <c r="H40" s="608"/>
      <c r="I40" s="608"/>
      <c r="J40" s="608"/>
      <c r="K40" s="608"/>
      <c r="L40" s="608"/>
      <c r="M40" s="608"/>
      <c r="N40" s="608"/>
      <c r="O40" s="608"/>
      <c r="P40" s="608"/>
      <c r="Q40" s="609"/>
      <c r="R40" s="610">
        <v>4573700</v>
      </c>
      <c r="S40" s="611"/>
      <c r="T40" s="611"/>
      <c r="U40" s="611"/>
      <c r="V40" s="611"/>
      <c r="W40" s="611"/>
      <c r="X40" s="611"/>
      <c r="Y40" s="612"/>
      <c r="Z40" s="613">
        <v>0.7</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v>1970972</v>
      </c>
      <c r="BA40" s="611"/>
      <c r="BB40" s="611"/>
      <c r="BC40" s="611"/>
      <c r="BD40" s="643"/>
      <c r="BE40" s="643"/>
      <c r="BF40" s="656"/>
      <c r="BG40" s="660" t="s">
        <v>333</v>
      </c>
      <c r="BH40" s="661"/>
      <c r="BI40" s="661"/>
      <c r="BJ40" s="661"/>
      <c r="BK40" s="661"/>
      <c r="BL40" s="202"/>
      <c r="BM40" s="608" t="s">
        <v>334</v>
      </c>
      <c r="BN40" s="608"/>
      <c r="BO40" s="608"/>
      <c r="BP40" s="608"/>
      <c r="BQ40" s="608"/>
      <c r="BR40" s="608"/>
      <c r="BS40" s="608"/>
      <c r="BT40" s="608"/>
      <c r="BU40" s="609"/>
      <c r="BV40" s="610">
        <v>109</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21020291</v>
      </c>
      <c r="CS40" s="611"/>
      <c r="CT40" s="611"/>
      <c r="CU40" s="611"/>
      <c r="CV40" s="611"/>
      <c r="CW40" s="611"/>
      <c r="CX40" s="611"/>
      <c r="CY40" s="612"/>
      <c r="CZ40" s="615">
        <v>3.4</v>
      </c>
      <c r="DA40" s="640"/>
      <c r="DB40" s="640"/>
      <c r="DC40" s="645"/>
      <c r="DD40" s="619">
        <v>1235342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336</v>
      </c>
      <c r="C41" s="632"/>
      <c r="D41" s="632"/>
      <c r="E41" s="632"/>
      <c r="F41" s="632"/>
      <c r="G41" s="632"/>
      <c r="H41" s="632"/>
      <c r="I41" s="632"/>
      <c r="J41" s="632"/>
      <c r="K41" s="632"/>
      <c r="L41" s="632"/>
      <c r="M41" s="632"/>
      <c r="N41" s="632"/>
      <c r="O41" s="632"/>
      <c r="P41" s="632"/>
      <c r="Q41" s="633"/>
      <c r="R41" s="682">
        <v>624902682</v>
      </c>
      <c r="S41" s="683"/>
      <c r="T41" s="683"/>
      <c r="U41" s="683"/>
      <c r="V41" s="683"/>
      <c r="W41" s="683"/>
      <c r="X41" s="683"/>
      <c r="Y41" s="687"/>
      <c r="Z41" s="688">
        <v>100</v>
      </c>
      <c r="AA41" s="688"/>
      <c r="AB41" s="688"/>
      <c r="AC41" s="688"/>
      <c r="AD41" s="689">
        <v>304246850</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9498554</v>
      </c>
      <c r="BA41" s="611"/>
      <c r="BB41" s="611"/>
      <c r="BC41" s="611"/>
      <c r="BD41" s="643"/>
      <c r="BE41" s="643"/>
      <c r="BF41" s="656"/>
      <c r="BG41" s="660"/>
      <c r="BH41" s="661"/>
      <c r="BI41" s="661"/>
      <c r="BJ41" s="661"/>
      <c r="BK41" s="661"/>
      <c r="BL41" s="202"/>
      <c r="BM41" s="608" t="s">
        <v>338</v>
      </c>
      <c r="BN41" s="608"/>
      <c r="BO41" s="608"/>
      <c r="BP41" s="608"/>
      <c r="BQ41" s="608"/>
      <c r="BR41" s="608"/>
      <c r="BS41" s="608"/>
      <c r="BT41" s="608"/>
      <c r="BU41" s="609"/>
      <c r="BV41" s="610" t="s">
        <v>122</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340</v>
      </c>
      <c r="AR42" s="680"/>
      <c r="AS42" s="680"/>
      <c r="AT42" s="680"/>
      <c r="AU42" s="680"/>
      <c r="AV42" s="680"/>
      <c r="AW42" s="680"/>
      <c r="AX42" s="680"/>
      <c r="AY42" s="681"/>
      <c r="AZ42" s="682">
        <v>26961367</v>
      </c>
      <c r="BA42" s="683"/>
      <c r="BB42" s="683"/>
      <c r="BC42" s="683"/>
      <c r="BD42" s="669"/>
      <c r="BE42" s="669"/>
      <c r="BF42" s="671"/>
      <c r="BG42" s="662"/>
      <c r="BH42" s="663"/>
      <c r="BI42" s="663"/>
      <c r="BJ42" s="663"/>
      <c r="BK42" s="663"/>
      <c r="BL42" s="203"/>
      <c r="BM42" s="632" t="s">
        <v>341</v>
      </c>
      <c r="BN42" s="632"/>
      <c r="BO42" s="632"/>
      <c r="BP42" s="632"/>
      <c r="BQ42" s="632"/>
      <c r="BR42" s="632"/>
      <c r="BS42" s="632"/>
      <c r="BT42" s="632"/>
      <c r="BU42" s="633"/>
      <c r="BV42" s="682">
        <v>364</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76865059</v>
      </c>
      <c r="CS42" s="643"/>
      <c r="CT42" s="643"/>
      <c r="CU42" s="643"/>
      <c r="CV42" s="643"/>
      <c r="CW42" s="643"/>
      <c r="CX42" s="643"/>
      <c r="CY42" s="644"/>
      <c r="CZ42" s="615">
        <v>12.5</v>
      </c>
      <c r="DA42" s="640"/>
      <c r="DB42" s="640"/>
      <c r="DC42" s="645"/>
      <c r="DD42" s="619">
        <v>7724048</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343</v>
      </c>
      <c r="CD43" s="607" t="s">
        <v>344</v>
      </c>
      <c r="CE43" s="608"/>
      <c r="CF43" s="608"/>
      <c r="CG43" s="608"/>
      <c r="CH43" s="608"/>
      <c r="CI43" s="608"/>
      <c r="CJ43" s="608"/>
      <c r="CK43" s="608"/>
      <c r="CL43" s="608"/>
      <c r="CM43" s="608"/>
      <c r="CN43" s="608"/>
      <c r="CO43" s="608"/>
      <c r="CP43" s="608"/>
      <c r="CQ43" s="609"/>
      <c r="CR43" s="610">
        <v>1440987</v>
      </c>
      <c r="CS43" s="643"/>
      <c r="CT43" s="643"/>
      <c r="CU43" s="643"/>
      <c r="CV43" s="643"/>
      <c r="CW43" s="643"/>
      <c r="CX43" s="643"/>
      <c r="CY43" s="644"/>
      <c r="CZ43" s="615">
        <v>0.2</v>
      </c>
      <c r="DA43" s="640"/>
      <c r="DB43" s="640"/>
      <c r="DC43" s="645"/>
      <c r="DD43" s="619">
        <v>1286422</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293</v>
      </c>
      <c r="CE44" s="649"/>
      <c r="CF44" s="607" t="s">
        <v>346</v>
      </c>
      <c r="CG44" s="608"/>
      <c r="CH44" s="608"/>
      <c r="CI44" s="608"/>
      <c r="CJ44" s="608"/>
      <c r="CK44" s="608"/>
      <c r="CL44" s="608"/>
      <c r="CM44" s="608"/>
      <c r="CN44" s="608"/>
      <c r="CO44" s="608"/>
      <c r="CP44" s="608"/>
      <c r="CQ44" s="609"/>
      <c r="CR44" s="610">
        <v>76429549</v>
      </c>
      <c r="CS44" s="611"/>
      <c r="CT44" s="611"/>
      <c r="CU44" s="611"/>
      <c r="CV44" s="611"/>
      <c r="CW44" s="611"/>
      <c r="CX44" s="611"/>
      <c r="CY44" s="612"/>
      <c r="CZ44" s="615">
        <v>12.4</v>
      </c>
      <c r="DA44" s="616"/>
      <c r="DB44" s="616"/>
      <c r="DC44" s="622"/>
      <c r="DD44" s="619">
        <v>7711902</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348</v>
      </c>
      <c r="CG45" s="608"/>
      <c r="CH45" s="608"/>
      <c r="CI45" s="608"/>
      <c r="CJ45" s="608"/>
      <c r="CK45" s="608"/>
      <c r="CL45" s="608"/>
      <c r="CM45" s="608"/>
      <c r="CN45" s="608"/>
      <c r="CO45" s="608"/>
      <c r="CP45" s="608"/>
      <c r="CQ45" s="609"/>
      <c r="CR45" s="610">
        <v>28125832</v>
      </c>
      <c r="CS45" s="643"/>
      <c r="CT45" s="643"/>
      <c r="CU45" s="643"/>
      <c r="CV45" s="643"/>
      <c r="CW45" s="643"/>
      <c r="CX45" s="643"/>
      <c r="CY45" s="644"/>
      <c r="CZ45" s="615">
        <v>4.5999999999999996</v>
      </c>
      <c r="DA45" s="640"/>
      <c r="DB45" s="640"/>
      <c r="DC45" s="645"/>
      <c r="DD45" s="619">
        <v>661370</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50"/>
      <c r="CE46" s="651"/>
      <c r="CF46" s="607" t="s">
        <v>349</v>
      </c>
      <c r="CG46" s="608"/>
      <c r="CH46" s="608"/>
      <c r="CI46" s="608"/>
      <c r="CJ46" s="608"/>
      <c r="CK46" s="608"/>
      <c r="CL46" s="608"/>
      <c r="CM46" s="608"/>
      <c r="CN46" s="608"/>
      <c r="CO46" s="608"/>
      <c r="CP46" s="608"/>
      <c r="CQ46" s="609"/>
      <c r="CR46" s="610">
        <v>47438550</v>
      </c>
      <c r="CS46" s="611"/>
      <c r="CT46" s="611"/>
      <c r="CU46" s="611"/>
      <c r="CV46" s="611"/>
      <c r="CW46" s="611"/>
      <c r="CX46" s="611"/>
      <c r="CY46" s="612"/>
      <c r="CZ46" s="615">
        <v>7.7</v>
      </c>
      <c r="DA46" s="616"/>
      <c r="DB46" s="616"/>
      <c r="DC46" s="622"/>
      <c r="DD46" s="619">
        <v>6963965</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50"/>
      <c r="CE47" s="651"/>
      <c r="CF47" s="607" t="s">
        <v>350</v>
      </c>
      <c r="CG47" s="608"/>
      <c r="CH47" s="608"/>
      <c r="CI47" s="608"/>
      <c r="CJ47" s="608"/>
      <c r="CK47" s="608"/>
      <c r="CL47" s="608"/>
      <c r="CM47" s="608"/>
      <c r="CN47" s="608"/>
      <c r="CO47" s="608"/>
      <c r="CP47" s="608"/>
      <c r="CQ47" s="609"/>
      <c r="CR47" s="610">
        <v>435510</v>
      </c>
      <c r="CS47" s="643"/>
      <c r="CT47" s="643"/>
      <c r="CU47" s="643"/>
      <c r="CV47" s="643"/>
      <c r="CW47" s="643"/>
      <c r="CX47" s="643"/>
      <c r="CY47" s="644"/>
      <c r="CZ47" s="615">
        <v>0.1</v>
      </c>
      <c r="DA47" s="640"/>
      <c r="DB47" s="640"/>
      <c r="DC47" s="645"/>
      <c r="DD47" s="619">
        <v>12146</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2"/>
      <c r="CE48" s="653"/>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352</v>
      </c>
      <c r="CE49" s="632"/>
      <c r="CF49" s="632"/>
      <c r="CG49" s="632"/>
      <c r="CH49" s="632"/>
      <c r="CI49" s="632"/>
      <c r="CJ49" s="632"/>
      <c r="CK49" s="632"/>
      <c r="CL49" s="632"/>
      <c r="CM49" s="632"/>
      <c r="CN49" s="632"/>
      <c r="CO49" s="632"/>
      <c r="CP49" s="632"/>
      <c r="CQ49" s="633"/>
      <c r="CR49" s="682">
        <v>616736747</v>
      </c>
      <c r="CS49" s="669"/>
      <c r="CT49" s="669"/>
      <c r="CU49" s="669"/>
      <c r="CV49" s="669"/>
      <c r="CW49" s="669"/>
      <c r="CX49" s="669"/>
      <c r="CY49" s="698"/>
      <c r="CZ49" s="690">
        <v>100</v>
      </c>
      <c r="DA49" s="699"/>
      <c r="DB49" s="699"/>
      <c r="DC49" s="700"/>
      <c r="DD49" s="701">
        <v>368736625</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2LhJgTbInL6k6QynSxWaBQCAXSqt5LMRVj4s6OlhVMvgN97MG31JtFAcPgzPT164TqqXETF25zC7qEa+xNP4xg==" saltValue="FjqBDm7iYzb3JyReh9kf0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375</v>
      </c>
      <c r="C7" s="737"/>
      <c r="D7" s="737"/>
      <c r="E7" s="737"/>
      <c r="F7" s="737"/>
      <c r="G7" s="737"/>
      <c r="H7" s="737"/>
      <c r="I7" s="737"/>
      <c r="J7" s="737"/>
      <c r="K7" s="737"/>
      <c r="L7" s="737"/>
      <c r="M7" s="737"/>
      <c r="N7" s="737"/>
      <c r="O7" s="737"/>
      <c r="P7" s="738"/>
      <c r="Q7" s="739">
        <v>627114</v>
      </c>
      <c r="R7" s="740"/>
      <c r="S7" s="740"/>
      <c r="T7" s="740"/>
      <c r="U7" s="740"/>
      <c r="V7" s="740">
        <v>619037</v>
      </c>
      <c r="W7" s="740"/>
      <c r="X7" s="740"/>
      <c r="Y7" s="740"/>
      <c r="Z7" s="740"/>
      <c r="AA7" s="740">
        <v>8077</v>
      </c>
      <c r="AB7" s="740"/>
      <c r="AC7" s="740"/>
      <c r="AD7" s="740"/>
      <c r="AE7" s="741"/>
      <c r="AF7" s="742">
        <v>2814</v>
      </c>
      <c r="AG7" s="743"/>
      <c r="AH7" s="743"/>
      <c r="AI7" s="743"/>
      <c r="AJ7" s="744"/>
      <c r="AK7" s="745">
        <v>21314</v>
      </c>
      <c r="AL7" s="746"/>
      <c r="AM7" s="746"/>
      <c r="AN7" s="746"/>
      <c r="AO7" s="746"/>
      <c r="AP7" s="746">
        <v>859712</v>
      </c>
      <c r="AQ7" s="746"/>
      <c r="AR7" s="746"/>
      <c r="AS7" s="746"/>
      <c r="AT7" s="746"/>
      <c r="AU7" s="747" t="s">
        <v>563</v>
      </c>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568</v>
      </c>
      <c r="BT7" s="734"/>
      <c r="BU7" s="734"/>
      <c r="BV7" s="734"/>
      <c r="BW7" s="734"/>
      <c r="BX7" s="734"/>
      <c r="BY7" s="734"/>
      <c r="BZ7" s="734"/>
      <c r="CA7" s="734"/>
      <c r="CB7" s="734"/>
      <c r="CC7" s="734"/>
      <c r="CD7" s="734"/>
      <c r="CE7" s="734"/>
      <c r="CF7" s="734"/>
      <c r="CG7" s="749"/>
      <c r="CH7" s="730">
        <v>6</v>
      </c>
      <c r="CI7" s="731"/>
      <c r="CJ7" s="731"/>
      <c r="CK7" s="731"/>
      <c r="CL7" s="732"/>
      <c r="CM7" s="730">
        <v>487</v>
      </c>
      <c r="CN7" s="731"/>
      <c r="CO7" s="731"/>
      <c r="CP7" s="731"/>
      <c r="CQ7" s="732"/>
      <c r="CR7" s="730">
        <v>400</v>
      </c>
      <c r="CS7" s="731"/>
      <c r="CT7" s="731"/>
      <c r="CU7" s="731"/>
      <c r="CV7" s="732"/>
      <c r="CW7" s="730">
        <v>112</v>
      </c>
      <c r="CX7" s="731"/>
      <c r="CY7" s="731"/>
      <c r="CZ7" s="731"/>
      <c r="DA7" s="732"/>
      <c r="DB7" s="730" t="s">
        <v>566</v>
      </c>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7"/>
    </row>
    <row r="8" spans="1:131" s="218" customFormat="1" ht="26.25" customHeight="1" x14ac:dyDescent="0.2">
      <c r="A8" s="221">
        <v>2</v>
      </c>
      <c r="B8" s="767" t="s">
        <v>376</v>
      </c>
      <c r="C8" s="768"/>
      <c r="D8" s="768"/>
      <c r="E8" s="768"/>
      <c r="F8" s="768"/>
      <c r="G8" s="768"/>
      <c r="H8" s="768"/>
      <c r="I8" s="768"/>
      <c r="J8" s="768"/>
      <c r="K8" s="768"/>
      <c r="L8" s="768"/>
      <c r="M8" s="768"/>
      <c r="N8" s="768"/>
      <c r="O8" s="768"/>
      <c r="P8" s="769"/>
      <c r="Q8" s="770">
        <v>802</v>
      </c>
      <c r="R8" s="771"/>
      <c r="S8" s="771"/>
      <c r="T8" s="771"/>
      <c r="U8" s="771"/>
      <c r="V8" s="771">
        <v>802</v>
      </c>
      <c r="W8" s="771"/>
      <c r="X8" s="771"/>
      <c r="Y8" s="771"/>
      <c r="Z8" s="771"/>
      <c r="AA8" s="771" t="s">
        <v>566</v>
      </c>
      <c r="AB8" s="771"/>
      <c r="AC8" s="771"/>
      <c r="AD8" s="771"/>
      <c r="AE8" s="772"/>
      <c r="AF8" s="773" t="s">
        <v>122</v>
      </c>
      <c r="AG8" s="774"/>
      <c r="AH8" s="774"/>
      <c r="AI8" s="774"/>
      <c r="AJ8" s="775"/>
      <c r="AK8" s="756">
        <v>798</v>
      </c>
      <c r="AL8" s="757"/>
      <c r="AM8" s="757"/>
      <c r="AN8" s="757"/>
      <c r="AO8" s="757"/>
      <c r="AP8" s="757">
        <v>12262</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569</v>
      </c>
      <c r="BT8" s="761"/>
      <c r="BU8" s="761"/>
      <c r="BV8" s="761"/>
      <c r="BW8" s="761"/>
      <c r="BX8" s="761"/>
      <c r="BY8" s="761"/>
      <c r="BZ8" s="761"/>
      <c r="CA8" s="761"/>
      <c r="CB8" s="761"/>
      <c r="CC8" s="761"/>
      <c r="CD8" s="761"/>
      <c r="CE8" s="761"/>
      <c r="CF8" s="761"/>
      <c r="CG8" s="762"/>
      <c r="CH8" s="763">
        <v>-3</v>
      </c>
      <c r="CI8" s="764"/>
      <c r="CJ8" s="764"/>
      <c r="CK8" s="764"/>
      <c r="CL8" s="765"/>
      <c r="CM8" s="763">
        <v>186</v>
      </c>
      <c r="CN8" s="764"/>
      <c r="CO8" s="764"/>
      <c r="CP8" s="764"/>
      <c r="CQ8" s="765"/>
      <c r="CR8" s="763">
        <v>200</v>
      </c>
      <c r="CS8" s="764"/>
      <c r="CT8" s="764"/>
      <c r="CU8" s="764"/>
      <c r="CV8" s="765"/>
      <c r="CW8" s="763">
        <v>39</v>
      </c>
      <c r="CX8" s="764"/>
      <c r="CY8" s="764"/>
      <c r="CZ8" s="764"/>
      <c r="DA8" s="765"/>
      <c r="DB8" s="763" t="s">
        <v>566</v>
      </c>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2">
      <c r="A9" s="221">
        <v>3</v>
      </c>
      <c r="B9" s="767" t="s">
        <v>377</v>
      </c>
      <c r="C9" s="768"/>
      <c r="D9" s="768"/>
      <c r="E9" s="768"/>
      <c r="F9" s="768"/>
      <c r="G9" s="768"/>
      <c r="H9" s="768"/>
      <c r="I9" s="768"/>
      <c r="J9" s="768"/>
      <c r="K9" s="768"/>
      <c r="L9" s="768"/>
      <c r="M9" s="768"/>
      <c r="N9" s="768"/>
      <c r="O9" s="768"/>
      <c r="P9" s="769"/>
      <c r="Q9" s="770">
        <v>808</v>
      </c>
      <c r="R9" s="771"/>
      <c r="S9" s="771"/>
      <c r="T9" s="771"/>
      <c r="U9" s="771"/>
      <c r="V9" s="771">
        <v>808</v>
      </c>
      <c r="W9" s="771"/>
      <c r="X9" s="771"/>
      <c r="Y9" s="771"/>
      <c r="Z9" s="771"/>
      <c r="AA9" s="771" t="s">
        <v>566</v>
      </c>
      <c r="AB9" s="771"/>
      <c r="AC9" s="771"/>
      <c r="AD9" s="771"/>
      <c r="AE9" s="772"/>
      <c r="AF9" s="773" t="s">
        <v>122</v>
      </c>
      <c r="AG9" s="774"/>
      <c r="AH9" s="774"/>
      <c r="AI9" s="774"/>
      <c r="AJ9" s="775"/>
      <c r="AK9" s="756">
        <v>793</v>
      </c>
      <c r="AL9" s="757"/>
      <c r="AM9" s="757"/>
      <c r="AN9" s="757"/>
      <c r="AO9" s="757"/>
      <c r="AP9" s="757" t="s">
        <v>495</v>
      </c>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570</v>
      </c>
      <c r="BT9" s="761"/>
      <c r="BU9" s="761"/>
      <c r="BV9" s="761"/>
      <c r="BW9" s="761"/>
      <c r="BX9" s="761"/>
      <c r="BY9" s="761"/>
      <c r="BZ9" s="761"/>
      <c r="CA9" s="761"/>
      <c r="CB9" s="761"/>
      <c r="CC9" s="761"/>
      <c r="CD9" s="761"/>
      <c r="CE9" s="761"/>
      <c r="CF9" s="761"/>
      <c r="CG9" s="762"/>
      <c r="CH9" s="763">
        <v>-10</v>
      </c>
      <c r="CI9" s="764"/>
      <c r="CJ9" s="764"/>
      <c r="CK9" s="764"/>
      <c r="CL9" s="765"/>
      <c r="CM9" s="763">
        <v>863</v>
      </c>
      <c r="CN9" s="764"/>
      <c r="CO9" s="764"/>
      <c r="CP9" s="764"/>
      <c r="CQ9" s="765"/>
      <c r="CR9" s="763">
        <v>0</v>
      </c>
      <c r="CS9" s="764"/>
      <c r="CT9" s="764"/>
      <c r="CU9" s="764"/>
      <c r="CV9" s="765"/>
      <c r="CW9" s="763">
        <v>650</v>
      </c>
      <c r="CX9" s="764"/>
      <c r="CY9" s="764"/>
      <c r="CZ9" s="764"/>
      <c r="DA9" s="765"/>
      <c r="DB9" s="763">
        <v>13</v>
      </c>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t="s">
        <v>378</v>
      </c>
      <c r="C10" s="768"/>
      <c r="D10" s="768"/>
      <c r="E10" s="768"/>
      <c r="F10" s="768"/>
      <c r="G10" s="768"/>
      <c r="H10" s="768"/>
      <c r="I10" s="768"/>
      <c r="J10" s="768"/>
      <c r="K10" s="768"/>
      <c r="L10" s="768"/>
      <c r="M10" s="768"/>
      <c r="N10" s="768"/>
      <c r="O10" s="768"/>
      <c r="P10" s="769"/>
      <c r="Q10" s="770">
        <v>282</v>
      </c>
      <c r="R10" s="771"/>
      <c r="S10" s="771"/>
      <c r="T10" s="771"/>
      <c r="U10" s="771"/>
      <c r="V10" s="771">
        <v>229</v>
      </c>
      <c r="W10" s="771"/>
      <c r="X10" s="771"/>
      <c r="Y10" s="771"/>
      <c r="Z10" s="771"/>
      <c r="AA10" s="771">
        <v>53</v>
      </c>
      <c r="AB10" s="771"/>
      <c r="AC10" s="771"/>
      <c r="AD10" s="771"/>
      <c r="AE10" s="772"/>
      <c r="AF10" s="773" t="s">
        <v>122</v>
      </c>
      <c r="AG10" s="774"/>
      <c r="AH10" s="774"/>
      <c r="AI10" s="774"/>
      <c r="AJ10" s="775"/>
      <c r="AK10" s="756">
        <v>43</v>
      </c>
      <c r="AL10" s="757"/>
      <c r="AM10" s="757"/>
      <c r="AN10" s="757"/>
      <c r="AO10" s="757"/>
      <c r="AP10" s="757">
        <v>343</v>
      </c>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t="s">
        <v>571</v>
      </c>
      <c r="BT10" s="761"/>
      <c r="BU10" s="761"/>
      <c r="BV10" s="761"/>
      <c r="BW10" s="761"/>
      <c r="BX10" s="761"/>
      <c r="BY10" s="761"/>
      <c r="BZ10" s="761"/>
      <c r="CA10" s="761"/>
      <c r="CB10" s="761"/>
      <c r="CC10" s="761"/>
      <c r="CD10" s="761"/>
      <c r="CE10" s="761"/>
      <c r="CF10" s="761"/>
      <c r="CG10" s="762"/>
      <c r="CH10" s="763">
        <v>1</v>
      </c>
      <c r="CI10" s="764"/>
      <c r="CJ10" s="764"/>
      <c r="CK10" s="764"/>
      <c r="CL10" s="765"/>
      <c r="CM10" s="763">
        <v>39</v>
      </c>
      <c r="CN10" s="764"/>
      <c r="CO10" s="764"/>
      <c r="CP10" s="764"/>
      <c r="CQ10" s="765"/>
      <c r="CR10" s="763">
        <v>30</v>
      </c>
      <c r="CS10" s="764"/>
      <c r="CT10" s="764"/>
      <c r="CU10" s="764"/>
      <c r="CV10" s="765"/>
      <c r="CW10" s="763" t="s">
        <v>566</v>
      </c>
      <c r="CX10" s="764"/>
      <c r="CY10" s="764"/>
      <c r="CZ10" s="764"/>
      <c r="DA10" s="765"/>
      <c r="DB10" s="763" t="s">
        <v>566</v>
      </c>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t="s">
        <v>379</v>
      </c>
      <c r="C11" s="768"/>
      <c r="D11" s="768"/>
      <c r="E11" s="768"/>
      <c r="F11" s="768"/>
      <c r="G11" s="768"/>
      <c r="H11" s="768"/>
      <c r="I11" s="768"/>
      <c r="J11" s="768"/>
      <c r="K11" s="768"/>
      <c r="L11" s="768"/>
      <c r="M11" s="768"/>
      <c r="N11" s="768"/>
      <c r="O11" s="768"/>
      <c r="P11" s="769"/>
      <c r="Q11" s="770">
        <v>712</v>
      </c>
      <c r="R11" s="771"/>
      <c r="S11" s="771"/>
      <c r="T11" s="771"/>
      <c r="U11" s="771"/>
      <c r="V11" s="771">
        <v>676</v>
      </c>
      <c r="W11" s="771"/>
      <c r="X11" s="771"/>
      <c r="Y11" s="771"/>
      <c r="Z11" s="771"/>
      <c r="AA11" s="771">
        <v>36</v>
      </c>
      <c r="AB11" s="771"/>
      <c r="AC11" s="771"/>
      <c r="AD11" s="771"/>
      <c r="AE11" s="772"/>
      <c r="AF11" s="773">
        <v>36</v>
      </c>
      <c r="AG11" s="774"/>
      <c r="AH11" s="774"/>
      <c r="AI11" s="774"/>
      <c r="AJ11" s="775"/>
      <c r="AK11" s="756">
        <v>185</v>
      </c>
      <c r="AL11" s="757"/>
      <c r="AM11" s="757"/>
      <c r="AN11" s="757"/>
      <c r="AO11" s="757"/>
      <c r="AP11" s="757">
        <v>4483</v>
      </c>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t="s">
        <v>572</v>
      </c>
      <c r="BT11" s="761"/>
      <c r="BU11" s="761"/>
      <c r="BV11" s="761"/>
      <c r="BW11" s="761"/>
      <c r="BX11" s="761"/>
      <c r="BY11" s="761"/>
      <c r="BZ11" s="761"/>
      <c r="CA11" s="761"/>
      <c r="CB11" s="761"/>
      <c r="CC11" s="761"/>
      <c r="CD11" s="761"/>
      <c r="CE11" s="761"/>
      <c r="CF11" s="761"/>
      <c r="CG11" s="762"/>
      <c r="CH11" s="763">
        <v>-6</v>
      </c>
      <c r="CI11" s="764"/>
      <c r="CJ11" s="764"/>
      <c r="CK11" s="764"/>
      <c r="CL11" s="765"/>
      <c r="CM11" s="763">
        <v>200</v>
      </c>
      <c r="CN11" s="764"/>
      <c r="CO11" s="764"/>
      <c r="CP11" s="764"/>
      <c r="CQ11" s="765"/>
      <c r="CR11" s="763">
        <v>200</v>
      </c>
      <c r="CS11" s="764"/>
      <c r="CT11" s="764"/>
      <c r="CU11" s="764"/>
      <c r="CV11" s="765"/>
      <c r="CW11" s="763">
        <v>180</v>
      </c>
      <c r="CX11" s="764"/>
      <c r="CY11" s="764"/>
      <c r="CZ11" s="764"/>
      <c r="DA11" s="765"/>
      <c r="DB11" s="763" t="s">
        <v>566</v>
      </c>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t="s">
        <v>380</v>
      </c>
      <c r="C12" s="768"/>
      <c r="D12" s="768"/>
      <c r="E12" s="768"/>
      <c r="F12" s="768"/>
      <c r="G12" s="768"/>
      <c r="H12" s="768"/>
      <c r="I12" s="768"/>
      <c r="J12" s="768"/>
      <c r="K12" s="768"/>
      <c r="L12" s="768"/>
      <c r="M12" s="768"/>
      <c r="N12" s="768"/>
      <c r="O12" s="768"/>
      <c r="P12" s="769"/>
      <c r="Q12" s="770">
        <v>116227</v>
      </c>
      <c r="R12" s="771"/>
      <c r="S12" s="771"/>
      <c r="T12" s="771"/>
      <c r="U12" s="771"/>
      <c r="V12" s="771">
        <v>116227</v>
      </c>
      <c r="W12" s="771"/>
      <c r="X12" s="771"/>
      <c r="Y12" s="771"/>
      <c r="Z12" s="771"/>
      <c r="AA12" s="771" t="s">
        <v>566</v>
      </c>
      <c r="AB12" s="771"/>
      <c r="AC12" s="771"/>
      <c r="AD12" s="771"/>
      <c r="AE12" s="772"/>
      <c r="AF12" s="773" t="s">
        <v>122</v>
      </c>
      <c r="AG12" s="774"/>
      <c r="AH12" s="774"/>
      <c r="AI12" s="774"/>
      <c r="AJ12" s="775"/>
      <c r="AK12" s="756">
        <v>90368</v>
      </c>
      <c r="AL12" s="757"/>
      <c r="AM12" s="757"/>
      <c r="AN12" s="757"/>
      <c r="AO12" s="757"/>
      <c r="AP12" s="757" t="s">
        <v>495</v>
      </c>
      <c r="AQ12" s="757"/>
      <c r="AR12" s="757"/>
      <c r="AS12" s="757"/>
      <c r="AT12" s="757"/>
      <c r="AU12" s="758" t="s">
        <v>564</v>
      </c>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t="s">
        <v>573</v>
      </c>
      <c r="BT12" s="761"/>
      <c r="BU12" s="761"/>
      <c r="BV12" s="761"/>
      <c r="BW12" s="761"/>
      <c r="BX12" s="761"/>
      <c r="BY12" s="761"/>
      <c r="BZ12" s="761"/>
      <c r="CA12" s="761"/>
      <c r="CB12" s="761"/>
      <c r="CC12" s="761"/>
      <c r="CD12" s="761"/>
      <c r="CE12" s="761"/>
      <c r="CF12" s="761"/>
      <c r="CG12" s="762"/>
      <c r="CH12" s="763">
        <v>9</v>
      </c>
      <c r="CI12" s="764"/>
      <c r="CJ12" s="764"/>
      <c r="CK12" s="764"/>
      <c r="CL12" s="765"/>
      <c r="CM12" s="763">
        <v>175</v>
      </c>
      <c r="CN12" s="764"/>
      <c r="CO12" s="764"/>
      <c r="CP12" s="764"/>
      <c r="CQ12" s="765"/>
      <c r="CR12" s="763" t="s">
        <v>495</v>
      </c>
      <c r="CS12" s="764"/>
      <c r="CT12" s="764"/>
      <c r="CU12" s="764"/>
      <c r="CV12" s="765"/>
      <c r="CW12" s="763">
        <v>77</v>
      </c>
      <c r="CX12" s="764"/>
      <c r="CY12" s="764"/>
      <c r="CZ12" s="764"/>
      <c r="DA12" s="765"/>
      <c r="DB12" s="763" t="s">
        <v>495</v>
      </c>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t="s">
        <v>574</v>
      </c>
      <c r="BT13" s="761"/>
      <c r="BU13" s="761"/>
      <c r="BV13" s="761"/>
      <c r="BW13" s="761"/>
      <c r="BX13" s="761"/>
      <c r="BY13" s="761"/>
      <c r="BZ13" s="761"/>
      <c r="CA13" s="761"/>
      <c r="CB13" s="761"/>
      <c r="CC13" s="761"/>
      <c r="CD13" s="761"/>
      <c r="CE13" s="761"/>
      <c r="CF13" s="761"/>
      <c r="CG13" s="762"/>
      <c r="CH13" s="763">
        <v>-116</v>
      </c>
      <c r="CI13" s="764"/>
      <c r="CJ13" s="764"/>
      <c r="CK13" s="764"/>
      <c r="CL13" s="765"/>
      <c r="CM13" s="763">
        <v>6672</v>
      </c>
      <c r="CN13" s="764"/>
      <c r="CO13" s="764"/>
      <c r="CP13" s="764"/>
      <c r="CQ13" s="765"/>
      <c r="CR13" s="763">
        <v>6</v>
      </c>
      <c r="CS13" s="764"/>
      <c r="CT13" s="764"/>
      <c r="CU13" s="764"/>
      <c r="CV13" s="765"/>
      <c r="CW13" s="763">
        <v>649</v>
      </c>
      <c r="CX13" s="764"/>
      <c r="CY13" s="764"/>
      <c r="CZ13" s="764"/>
      <c r="DA13" s="765"/>
      <c r="DB13" s="763" t="s">
        <v>495</v>
      </c>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t="s">
        <v>575</v>
      </c>
      <c r="BT14" s="761"/>
      <c r="BU14" s="761"/>
      <c r="BV14" s="761"/>
      <c r="BW14" s="761"/>
      <c r="BX14" s="761"/>
      <c r="BY14" s="761"/>
      <c r="BZ14" s="761"/>
      <c r="CA14" s="761"/>
      <c r="CB14" s="761"/>
      <c r="CC14" s="761"/>
      <c r="CD14" s="761"/>
      <c r="CE14" s="761"/>
      <c r="CF14" s="761"/>
      <c r="CG14" s="762"/>
      <c r="CH14" s="763">
        <v>6</v>
      </c>
      <c r="CI14" s="764"/>
      <c r="CJ14" s="764"/>
      <c r="CK14" s="764"/>
      <c r="CL14" s="765"/>
      <c r="CM14" s="763">
        <v>25</v>
      </c>
      <c r="CN14" s="764"/>
      <c r="CO14" s="764"/>
      <c r="CP14" s="764"/>
      <c r="CQ14" s="765"/>
      <c r="CR14" s="763">
        <v>10</v>
      </c>
      <c r="CS14" s="764"/>
      <c r="CT14" s="764"/>
      <c r="CU14" s="764"/>
      <c r="CV14" s="765"/>
      <c r="CW14" s="763" t="s">
        <v>566</v>
      </c>
      <c r="CX14" s="764"/>
      <c r="CY14" s="764"/>
      <c r="CZ14" s="764"/>
      <c r="DA14" s="765"/>
      <c r="DB14" s="763" t="s">
        <v>495</v>
      </c>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t="s">
        <v>576</v>
      </c>
      <c r="BT15" s="761"/>
      <c r="BU15" s="761"/>
      <c r="BV15" s="761"/>
      <c r="BW15" s="761"/>
      <c r="BX15" s="761"/>
      <c r="BY15" s="761"/>
      <c r="BZ15" s="761"/>
      <c r="CA15" s="761"/>
      <c r="CB15" s="761"/>
      <c r="CC15" s="761"/>
      <c r="CD15" s="761"/>
      <c r="CE15" s="761"/>
      <c r="CF15" s="761"/>
      <c r="CG15" s="762"/>
      <c r="CH15" s="763">
        <v>0</v>
      </c>
      <c r="CI15" s="764"/>
      <c r="CJ15" s="764"/>
      <c r="CK15" s="764"/>
      <c r="CL15" s="765"/>
      <c r="CM15" s="763">
        <v>15</v>
      </c>
      <c r="CN15" s="764"/>
      <c r="CO15" s="764"/>
      <c r="CP15" s="764"/>
      <c r="CQ15" s="765"/>
      <c r="CR15" s="763">
        <v>3</v>
      </c>
      <c r="CS15" s="764"/>
      <c r="CT15" s="764"/>
      <c r="CU15" s="764"/>
      <c r="CV15" s="765"/>
      <c r="CW15" s="763">
        <v>85</v>
      </c>
      <c r="CX15" s="764"/>
      <c r="CY15" s="764"/>
      <c r="CZ15" s="764"/>
      <c r="DA15" s="765"/>
      <c r="DB15" s="763" t="s">
        <v>495</v>
      </c>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t="s">
        <v>577</v>
      </c>
      <c r="BT16" s="761"/>
      <c r="BU16" s="761"/>
      <c r="BV16" s="761"/>
      <c r="BW16" s="761"/>
      <c r="BX16" s="761"/>
      <c r="BY16" s="761"/>
      <c r="BZ16" s="761"/>
      <c r="CA16" s="761"/>
      <c r="CB16" s="761"/>
      <c r="CC16" s="761"/>
      <c r="CD16" s="761"/>
      <c r="CE16" s="761"/>
      <c r="CF16" s="761"/>
      <c r="CG16" s="762"/>
      <c r="CH16" s="763">
        <v>142</v>
      </c>
      <c r="CI16" s="764"/>
      <c r="CJ16" s="764"/>
      <c r="CK16" s="764"/>
      <c r="CL16" s="765"/>
      <c r="CM16" s="763">
        <v>966</v>
      </c>
      <c r="CN16" s="764"/>
      <c r="CO16" s="764"/>
      <c r="CP16" s="764"/>
      <c r="CQ16" s="765"/>
      <c r="CR16" s="763">
        <v>50</v>
      </c>
      <c r="CS16" s="764"/>
      <c r="CT16" s="764"/>
      <c r="CU16" s="764"/>
      <c r="CV16" s="765"/>
      <c r="CW16" s="763" t="s">
        <v>566</v>
      </c>
      <c r="CX16" s="764"/>
      <c r="CY16" s="764"/>
      <c r="CZ16" s="764"/>
      <c r="DA16" s="765"/>
      <c r="DB16" s="763" t="s">
        <v>495</v>
      </c>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t="s">
        <v>578</v>
      </c>
      <c r="BT17" s="761"/>
      <c r="BU17" s="761"/>
      <c r="BV17" s="761"/>
      <c r="BW17" s="761"/>
      <c r="BX17" s="761"/>
      <c r="BY17" s="761"/>
      <c r="BZ17" s="761"/>
      <c r="CA17" s="761"/>
      <c r="CB17" s="761"/>
      <c r="CC17" s="761"/>
      <c r="CD17" s="761"/>
      <c r="CE17" s="761"/>
      <c r="CF17" s="761"/>
      <c r="CG17" s="762"/>
      <c r="CH17" s="763">
        <v>10</v>
      </c>
      <c r="CI17" s="764"/>
      <c r="CJ17" s="764"/>
      <c r="CK17" s="764"/>
      <c r="CL17" s="765"/>
      <c r="CM17" s="763">
        <v>104</v>
      </c>
      <c r="CN17" s="764"/>
      <c r="CO17" s="764"/>
      <c r="CP17" s="764"/>
      <c r="CQ17" s="765"/>
      <c r="CR17" s="763">
        <v>100</v>
      </c>
      <c r="CS17" s="764"/>
      <c r="CT17" s="764"/>
      <c r="CU17" s="764"/>
      <c r="CV17" s="765"/>
      <c r="CW17" s="763">
        <v>566</v>
      </c>
      <c r="CX17" s="764"/>
      <c r="CY17" s="764"/>
      <c r="CZ17" s="764"/>
      <c r="DA17" s="765"/>
      <c r="DB17" s="763" t="s">
        <v>566</v>
      </c>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t="s">
        <v>579</v>
      </c>
      <c r="BT18" s="761"/>
      <c r="BU18" s="761"/>
      <c r="BV18" s="761"/>
      <c r="BW18" s="761"/>
      <c r="BX18" s="761"/>
      <c r="BY18" s="761"/>
      <c r="BZ18" s="761"/>
      <c r="CA18" s="761"/>
      <c r="CB18" s="761"/>
      <c r="CC18" s="761"/>
      <c r="CD18" s="761"/>
      <c r="CE18" s="761"/>
      <c r="CF18" s="761"/>
      <c r="CG18" s="762"/>
      <c r="CH18" s="763">
        <v>3</v>
      </c>
      <c r="CI18" s="764"/>
      <c r="CJ18" s="764"/>
      <c r="CK18" s="764"/>
      <c r="CL18" s="765"/>
      <c r="CM18" s="763">
        <v>2278</v>
      </c>
      <c r="CN18" s="764"/>
      <c r="CO18" s="764"/>
      <c r="CP18" s="764"/>
      <c r="CQ18" s="765"/>
      <c r="CR18" s="763">
        <v>450</v>
      </c>
      <c r="CS18" s="764"/>
      <c r="CT18" s="764"/>
      <c r="CU18" s="764"/>
      <c r="CV18" s="765"/>
      <c r="CW18" s="763" t="s">
        <v>566</v>
      </c>
      <c r="CX18" s="764"/>
      <c r="CY18" s="764"/>
      <c r="CZ18" s="764"/>
      <c r="DA18" s="765"/>
      <c r="DB18" s="763" t="s">
        <v>566</v>
      </c>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t="s">
        <v>580</v>
      </c>
      <c r="BT19" s="761"/>
      <c r="BU19" s="761"/>
      <c r="BV19" s="761"/>
      <c r="BW19" s="761"/>
      <c r="BX19" s="761"/>
      <c r="BY19" s="761"/>
      <c r="BZ19" s="761"/>
      <c r="CA19" s="761"/>
      <c r="CB19" s="761"/>
      <c r="CC19" s="761"/>
      <c r="CD19" s="761"/>
      <c r="CE19" s="761"/>
      <c r="CF19" s="761"/>
      <c r="CG19" s="762"/>
      <c r="CH19" s="763">
        <v>36</v>
      </c>
      <c r="CI19" s="764"/>
      <c r="CJ19" s="764"/>
      <c r="CK19" s="764"/>
      <c r="CL19" s="765"/>
      <c r="CM19" s="763">
        <v>1456</v>
      </c>
      <c r="CN19" s="764"/>
      <c r="CO19" s="764"/>
      <c r="CP19" s="764"/>
      <c r="CQ19" s="765"/>
      <c r="CR19" s="763">
        <v>32</v>
      </c>
      <c r="CS19" s="764"/>
      <c r="CT19" s="764"/>
      <c r="CU19" s="764"/>
      <c r="CV19" s="765"/>
      <c r="CW19" s="763" t="s">
        <v>566</v>
      </c>
      <c r="CX19" s="764"/>
      <c r="CY19" s="764"/>
      <c r="CZ19" s="764"/>
      <c r="DA19" s="765"/>
      <c r="DB19" s="763" t="s">
        <v>566</v>
      </c>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t="s">
        <v>581</v>
      </c>
      <c r="BT20" s="761"/>
      <c r="BU20" s="761"/>
      <c r="BV20" s="761"/>
      <c r="BW20" s="761"/>
      <c r="BX20" s="761"/>
      <c r="BY20" s="761"/>
      <c r="BZ20" s="761"/>
      <c r="CA20" s="761"/>
      <c r="CB20" s="761"/>
      <c r="CC20" s="761"/>
      <c r="CD20" s="761"/>
      <c r="CE20" s="761"/>
      <c r="CF20" s="761"/>
      <c r="CG20" s="762"/>
      <c r="CH20" s="763">
        <v>3</v>
      </c>
      <c r="CI20" s="764"/>
      <c r="CJ20" s="764"/>
      <c r="CK20" s="764"/>
      <c r="CL20" s="765"/>
      <c r="CM20" s="763">
        <v>401</v>
      </c>
      <c r="CN20" s="764"/>
      <c r="CO20" s="764"/>
      <c r="CP20" s="764"/>
      <c r="CQ20" s="765"/>
      <c r="CR20" s="763">
        <v>180</v>
      </c>
      <c r="CS20" s="764"/>
      <c r="CT20" s="764"/>
      <c r="CU20" s="764"/>
      <c r="CV20" s="765"/>
      <c r="CW20" s="763">
        <v>588</v>
      </c>
      <c r="CX20" s="764"/>
      <c r="CY20" s="764"/>
      <c r="CZ20" s="764"/>
      <c r="DA20" s="765"/>
      <c r="DB20" s="763">
        <v>12</v>
      </c>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t="s">
        <v>582</v>
      </c>
      <c r="BT21" s="761"/>
      <c r="BU21" s="761"/>
      <c r="BV21" s="761"/>
      <c r="BW21" s="761"/>
      <c r="BX21" s="761"/>
      <c r="BY21" s="761"/>
      <c r="BZ21" s="761"/>
      <c r="CA21" s="761"/>
      <c r="CB21" s="761"/>
      <c r="CC21" s="761"/>
      <c r="CD21" s="761"/>
      <c r="CE21" s="761"/>
      <c r="CF21" s="761"/>
      <c r="CG21" s="762"/>
      <c r="CH21" s="763">
        <v>56</v>
      </c>
      <c r="CI21" s="764"/>
      <c r="CJ21" s="764"/>
      <c r="CK21" s="764"/>
      <c r="CL21" s="765"/>
      <c r="CM21" s="763">
        <v>1260</v>
      </c>
      <c r="CN21" s="764"/>
      <c r="CO21" s="764"/>
      <c r="CP21" s="764"/>
      <c r="CQ21" s="765"/>
      <c r="CR21" s="763">
        <v>583</v>
      </c>
      <c r="CS21" s="764"/>
      <c r="CT21" s="764"/>
      <c r="CU21" s="764"/>
      <c r="CV21" s="765"/>
      <c r="CW21" s="763" t="s">
        <v>566</v>
      </c>
      <c r="CX21" s="764"/>
      <c r="CY21" s="764"/>
      <c r="CZ21" s="764"/>
      <c r="DA21" s="765"/>
      <c r="DB21" s="763" t="s">
        <v>566</v>
      </c>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381</v>
      </c>
      <c r="BA22" s="793"/>
      <c r="BB22" s="793"/>
      <c r="BC22" s="793"/>
      <c r="BD22" s="794"/>
      <c r="BE22" s="215"/>
      <c r="BF22" s="215"/>
      <c r="BG22" s="215"/>
      <c r="BH22" s="215"/>
      <c r="BI22" s="215"/>
      <c r="BJ22" s="215"/>
      <c r="BK22" s="215"/>
      <c r="BL22" s="215"/>
      <c r="BM22" s="215"/>
      <c r="BN22" s="215"/>
      <c r="BO22" s="215"/>
      <c r="BP22" s="215"/>
      <c r="BQ22" s="221">
        <v>16</v>
      </c>
      <c r="BR22" s="222"/>
      <c r="BS22" s="760" t="s">
        <v>583</v>
      </c>
      <c r="BT22" s="761"/>
      <c r="BU22" s="761"/>
      <c r="BV22" s="761"/>
      <c r="BW22" s="761"/>
      <c r="BX22" s="761"/>
      <c r="BY22" s="761"/>
      <c r="BZ22" s="761"/>
      <c r="CA22" s="761"/>
      <c r="CB22" s="761"/>
      <c r="CC22" s="761"/>
      <c r="CD22" s="761"/>
      <c r="CE22" s="761"/>
      <c r="CF22" s="761"/>
      <c r="CG22" s="762"/>
      <c r="CH22" s="763">
        <v>-3</v>
      </c>
      <c r="CI22" s="764"/>
      <c r="CJ22" s="764"/>
      <c r="CK22" s="764"/>
      <c r="CL22" s="765"/>
      <c r="CM22" s="763">
        <v>428</v>
      </c>
      <c r="CN22" s="764"/>
      <c r="CO22" s="764"/>
      <c r="CP22" s="764"/>
      <c r="CQ22" s="765"/>
      <c r="CR22" s="763">
        <v>100</v>
      </c>
      <c r="CS22" s="764"/>
      <c r="CT22" s="764"/>
      <c r="CU22" s="764"/>
      <c r="CV22" s="765"/>
      <c r="CW22" s="763">
        <v>201</v>
      </c>
      <c r="CX22" s="764"/>
      <c r="CY22" s="764"/>
      <c r="CZ22" s="764"/>
      <c r="DA22" s="765"/>
      <c r="DB22" s="763" t="s">
        <v>566</v>
      </c>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382</v>
      </c>
      <c r="B23" s="776" t="s">
        <v>383</v>
      </c>
      <c r="C23" s="777"/>
      <c r="D23" s="777"/>
      <c r="E23" s="777"/>
      <c r="F23" s="777"/>
      <c r="G23" s="777"/>
      <c r="H23" s="777"/>
      <c r="I23" s="777"/>
      <c r="J23" s="777"/>
      <c r="K23" s="777"/>
      <c r="L23" s="777"/>
      <c r="M23" s="777"/>
      <c r="N23" s="777"/>
      <c r="O23" s="777"/>
      <c r="P23" s="778"/>
      <c r="Q23" s="779">
        <v>676987</v>
      </c>
      <c r="R23" s="780"/>
      <c r="S23" s="780"/>
      <c r="T23" s="780"/>
      <c r="U23" s="780"/>
      <c r="V23" s="780">
        <v>668821</v>
      </c>
      <c r="W23" s="780"/>
      <c r="X23" s="780"/>
      <c r="Y23" s="780"/>
      <c r="Z23" s="780"/>
      <c r="AA23" s="780">
        <v>8166</v>
      </c>
      <c r="AB23" s="780"/>
      <c r="AC23" s="780"/>
      <c r="AD23" s="780"/>
      <c r="AE23" s="781"/>
      <c r="AF23" s="782">
        <v>2850</v>
      </c>
      <c r="AG23" s="780"/>
      <c r="AH23" s="780"/>
      <c r="AI23" s="780"/>
      <c r="AJ23" s="783"/>
      <c r="AK23" s="784"/>
      <c r="AL23" s="785"/>
      <c r="AM23" s="785"/>
      <c r="AN23" s="785"/>
      <c r="AO23" s="785"/>
      <c r="AP23" s="780">
        <v>876799</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t="s">
        <v>584</v>
      </c>
      <c r="BT23" s="761"/>
      <c r="BU23" s="761"/>
      <c r="BV23" s="761"/>
      <c r="BW23" s="761"/>
      <c r="BX23" s="761"/>
      <c r="BY23" s="761"/>
      <c r="BZ23" s="761"/>
      <c r="CA23" s="761"/>
      <c r="CB23" s="761"/>
      <c r="CC23" s="761"/>
      <c r="CD23" s="761"/>
      <c r="CE23" s="761"/>
      <c r="CF23" s="761"/>
      <c r="CG23" s="762"/>
      <c r="CH23" s="763">
        <v>9</v>
      </c>
      <c r="CI23" s="764"/>
      <c r="CJ23" s="764"/>
      <c r="CK23" s="764"/>
      <c r="CL23" s="765"/>
      <c r="CM23" s="763">
        <v>1113</v>
      </c>
      <c r="CN23" s="764"/>
      <c r="CO23" s="764"/>
      <c r="CP23" s="764"/>
      <c r="CQ23" s="765"/>
      <c r="CR23" s="763">
        <v>1000</v>
      </c>
      <c r="CS23" s="764"/>
      <c r="CT23" s="764"/>
      <c r="CU23" s="764"/>
      <c r="CV23" s="765"/>
      <c r="CW23" s="763">
        <v>542</v>
      </c>
      <c r="CX23" s="764"/>
      <c r="CY23" s="764"/>
      <c r="CZ23" s="764"/>
      <c r="DA23" s="765"/>
      <c r="DB23" s="763" t="s">
        <v>566</v>
      </c>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384</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t="s">
        <v>585</v>
      </c>
      <c r="BT24" s="761"/>
      <c r="BU24" s="761"/>
      <c r="BV24" s="761"/>
      <c r="BW24" s="761"/>
      <c r="BX24" s="761"/>
      <c r="BY24" s="761"/>
      <c r="BZ24" s="761"/>
      <c r="CA24" s="761"/>
      <c r="CB24" s="761"/>
      <c r="CC24" s="761"/>
      <c r="CD24" s="761"/>
      <c r="CE24" s="761"/>
      <c r="CF24" s="761"/>
      <c r="CG24" s="762"/>
      <c r="CH24" s="763">
        <v>-9</v>
      </c>
      <c r="CI24" s="764"/>
      <c r="CJ24" s="764"/>
      <c r="CK24" s="764"/>
      <c r="CL24" s="765"/>
      <c r="CM24" s="763">
        <v>1195</v>
      </c>
      <c r="CN24" s="764"/>
      <c r="CO24" s="764"/>
      <c r="CP24" s="764"/>
      <c r="CQ24" s="765"/>
      <c r="CR24" s="763">
        <v>1000</v>
      </c>
      <c r="CS24" s="764"/>
      <c r="CT24" s="764"/>
      <c r="CU24" s="764"/>
      <c r="CV24" s="765"/>
      <c r="CW24" s="763">
        <v>317</v>
      </c>
      <c r="CX24" s="764"/>
      <c r="CY24" s="764"/>
      <c r="CZ24" s="764"/>
      <c r="DA24" s="765"/>
      <c r="DB24" s="763" t="s">
        <v>566</v>
      </c>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385</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t="s">
        <v>586</v>
      </c>
      <c r="BS25" s="760" t="s">
        <v>587</v>
      </c>
      <c r="BT25" s="761"/>
      <c r="BU25" s="761"/>
      <c r="BV25" s="761"/>
      <c r="BW25" s="761"/>
      <c r="BX25" s="761"/>
      <c r="BY25" s="761"/>
      <c r="BZ25" s="761"/>
      <c r="CA25" s="761"/>
      <c r="CB25" s="761"/>
      <c r="CC25" s="761"/>
      <c r="CD25" s="761"/>
      <c r="CE25" s="761"/>
      <c r="CF25" s="761"/>
      <c r="CG25" s="762"/>
      <c r="CH25" s="763">
        <v>2</v>
      </c>
      <c r="CI25" s="764"/>
      <c r="CJ25" s="764"/>
      <c r="CK25" s="764"/>
      <c r="CL25" s="765"/>
      <c r="CM25" s="763">
        <v>668</v>
      </c>
      <c r="CN25" s="764"/>
      <c r="CO25" s="764"/>
      <c r="CP25" s="764"/>
      <c r="CQ25" s="765"/>
      <c r="CR25" s="763">
        <v>50</v>
      </c>
      <c r="CS25" s="764"/>
      <c r="CT25" s="764"/>
      <c r="CU25" s="764"/>
      <c r="CV25" s="765"/>
      <c r="CW25" s="763">
        <v>22</v>
      </c>
      <c r="CX25" s="764"/>
      <c r="CY25" s="764"/>
      <c r="CZ25" s="764"/>
      <c r="DA25" s="765"/>
      <c r="DB25" s="763" t="s">
        <v>566</v>
      </c>
      <c r="DC25" s="764"/>
      <c r="DD25" s="764"/>
      <c r="DE25" s="764"/>
      <c r="DF25" s="765"/>
      <c r="DG25" s="763" t="s">
        <v>566</v>
      </c>
      <c r="DH25" s="764"/>
      <c r="DI25" s="764"/>
      <c r="DJ25" s="764"/>
      <c r="DK25" s="765"/>
      <c r="DL25" s="763">
        <v>6</v>
      </c>
      <c r="DM25" s="764"/>
      <c r="DN25" s="764"/>
      <c r="DO25" s="764"/>
      <c r="DP25" s="765"/>
      <c r="DQ25" s="763"/>
      <c r="DR25" s="764"/>
      <c r="DS25" s="764"/>
      <c r="DT25" s="764"/>
      <c r="DU25" s="765"/>
      <c r="DV25" s="760"/>
      <c r="DW25" s="761"/>
      <c r="DX25" s="761"/>
      <c r="DY25" s="761"/>
      <c r="DZ25" s="766"/>
      <c r="EA25" s="212"/>
    </row>
    <row r="26" spans="1:131" ht="26.25" customHeight="1" x14ac:dyDescent="0.2">
      <c r="A26" s="714" t="s">
        <v>358</v>
      </c>
      <c r="B26" s="715"/>
      <c r="C26" s="715"/>
      <c r="D26" s="715"/>
      <c r="E26" s="715"/>
      <c r="F26" s="715"/>
      <c r="G26" s="715"/>
      <c r="H26" s="715"/>
      <c r="I26" s="715"/>
      <c r="J26" s="715"/>
      <c r="K26" s="715"/>
      <c r="L26" s="715"/>
      <c r="M26" s="715"/>
      <c r="N26" s="715"/>
      <c r="O26" s="715"/>
      <c r="P26" s="716"/>
      <c r="Q26" s="720" t="s">
        <v>386</v>
      </c>
      <c r="R26" s="721"/>
      <c r="S26" s="721"/>
      <c r="T26" s="721"/>
      <c r="U26" s="722"/>
      <c r="V26" s="720" t="s">
        <v>387</v>
      </c>
      <c r="W26" s="721"/>
      <c r="X26" s="721"/>
      <c r="Y26" s="721"/>
      <c r="Z26" s="722"/>
      <c r="AA26" s="720" t="s">
        <v>388</v>
      </c>
      <c r="AB26" s="721"/>
      <c r="AC26" s="721"/>
      <c r="AD26" s="721"/>
      <c r="AE26" s="721"/>
      <c r="AF26" s="801" t="s">
        <v>389</v>
      </c>
      <c r="AG26" s="802"/>
      <c r="AH26" s="802"/>
      <c r="AI26" s="802"/>
      <c r="AJ26" s="803"/>
      <c r="AK26" s="721" t="s">
        <v>390</v>
      </c>
      <c r="AL26" s="721"/>
      <c r="AM26" s="721"/>
      <c r="AN26" s="721"/>
      <c r="AO26" s="722"/>
      <c r="AP26" s="720" t="s">
        <v>391</v>
      </c>
      <c r="AQ26" s="721"/>
      <c r="AR26" s="721"/>
      <c r="AS26" s="721"/>
      <c r="AT26" s="722"/>
      <c r="AU26" s="720" t="s">
        <v>392</v>
      </c>
      <c r="AV26" s="721"/>
      <c r="AW26" s="721"/>
      <c r="AX26" s="721"/>
      <c r="AY26" s="722"/>
      <c r="AZ26" s="720" t="s">
        <v>393</v>
      </c>
      <c r="BA26" s="721"/>
      <c r="BB26" s="721"/>
      <c r="BC26" s="721"/>
      <c r="BD26" s="722"/>
      <c r="BE26" s="720" t="s">
        <v>365</v>
      </c>
      <c r="BF26" s="721"/>
      <c r="BG26" s="721"/>
      <c r="BH26" s="721"/>
      <c r="BI26" s="727"/>
      <c r="BJ26" s="214"/>
      <c r="BK26" s="214"/>
      <c r="BL26" s="214"/>
      <c r="BM26" s="214"/>
      <c r="BN26" s="214"/>
      <c r="BO26" s="224"/>
      <c r="BP26" s="224"/>
      <c r="BQ26" s="221">
        <v>20</v>
      </c>
      <c r="BR26" s="222"/>
      <c r="BS26" s="760" t="s">
        <v>588</v>
      </c>
      <c r="BT26" s="761"/>
      <c r="BU26" s="761"/>
      <c r="BV26" s="761"/>
      <c r="BW26" s="761"/>
      <c r="BX26" s="761"/>
      <c r="BY26" s="761"/>
      <c r="BZ26" s="761"/>
      <c r="CA26" s="761"/>
      <c r="CB26" s="761"/>
      <c r="CC26" s="761"/>
      <c r="CD26" s="761"/>
      <c r="CE26" s="761"/>
      <c r="CF26" s="761"/>
      <c r="CG26" s="762"/>
      <c r="CH26" s="763">
        <v>4</v>
      </c>
      <c r="CI26" s="764"/>
      <c r="CJ26" s="764"/>
      <c r="CK26" s="764"/>
      <c r="CL26" s="765"/>
      <c r="CM26" s="763">
        <v>188</v>
      </c>
      <c r="CN26" s="764"/>
      <c r="CO26" s="764"/>
      <c r="CP26" s="764"/>
      <c r="CQ26" s="765"/>
      <c r="CR26" s="763">
        <v>59</v>
      </c>
      <c r="CS26" s="764"/>
      <c r="CT26" s="764"/>
      <c r="CU26" s="764"/>
      <c r="CV26" s="765"/>
      <c r="CW26" s="763">
        <v>17</v>
      </c>
      <c r="CX26" s="764"/>
      <c r="CY26" s="764"/>
      <c r="CZ26" s="764"/>
      <c r="DA26" s="765"/>
      <c r="DB26" s="763" t="s">
        <v>566</v>
      </c>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t="s">
        <v>589</v>
      </c>
      <c r="BT27" s="761"/>
      <c r="BU27" s="761"/>
      <c r="BV27" s="761"/>
      <c r="BW27" s="761"/>
      <c r="BX27" s="761"/>
      <c r="BY27" s="761"/>
      <c r="BZ27" s="761"/>
      <c r="CA27" s="761"/>
      <c r="CB27" s="761"/>
      <c r="CC27" s="761"/>
      <c r="CD27" s="761"/>
      <c r="CE27" s="761"/>
      <c r="CF27" s="761"/>
      <c r="CG27" s="762"/>
      <c r="CH27" s="763">
        <v>-2</v>
      </c>
      <c r="CI27" s="764"/>
      <c r="CJ27" s="764"/>
      <c r="CK27" s="764"/>
      <c r="CL27" s="765"/>
      <c r="CM27" s="763">
        <v>85</v>
      </c>
      <c r="CN27" s="764"/>
      <c r="CO27" s="764"/>
      <c r="CP27" s="764"/>
      <c r="CQ27" s="765"/>
      <c r="CR27" s="763" t="s">
        <v>495</v>
      </c>
      <c r="CS27" s="764"/>
      <c r="CT27" s="764"/>
      <c r="CU27" s="764"/>
      <c r="CV27" s="765"/>
      <c r="CW27" s="763" t="s">
        <v>566</v>
      </c>
      <c r="CX27" s="764"/>
      <c r="CY27" s="764"/>
      <c r="CZ27" s="764"/>
      <c r="DA27" s="765"/>
      <c r="DB27" s="763" t="s">
        <v>495</v>
      </c>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394</v>
      </c>
      <c r="C28" s="737"/>
      <c r="D28" s="737"/>
      <c r="E28" s="737"/>
      <c r="F28" s="737"/>
      <c r="G28" s="737"/>
      <c r="H28" s="737"/>
      <c r="I28" s="737"/>
      <c r="J28" s="737"/>
      <c r="K28" s="737"/>
      <c r="L28" s="737"/>
      <c r="M28" s="737"/>
      <c r="N28" s="737"/>
      <c r="O28" s="737"/>
      <c r="P28" s="738"/>
      <c r="Q28" s="809">
        <v>91504</v>
      </c>
      <c r="R28" s="810"/>
      <c r="S28" s="810"/>
      <c r="T28" s="810"/>
      <c r="U28" s="810"/>
      <c r="V28" s="810">
        <v>91218</v>
      </c>
      <c r="W28" s="810"/>
      <c r="X28" s="810"/>
      <c r="Y28" s="810"/>
      <c r="Z28" s="810"/>
      <c r="AA28" s="810">
        <v>286</v>
      </c>
      <c r="AB28" s="810"/>
      <c r="AC28" s="810"/>
      <c r="AD28" s="810"/>
      <c r="AE28" s="811"/>
      <c r="AF28" s="812">
        <v>286</v>
      </c>
      <c r="AG28" s="810"/>
      <c r="AH28" s="810"/>
      <c r="AI28" s="810"/>
      <c r="AJ28" s="813"/>
      <c r="AK28" s="814">
        <v>10111</v>
      </c>
      <c r="AL28" s="815"/>
      <c r="AM28" s="815"/>
      <c r="AN28" s="815"/>
      <c r="AO28" s="815"/>
      <c r="AP28" s="815" t="s">
        <v>495</v>
      </c>
      <c r="AQ28" s="815"/>
      <c r="AR28" s="815"/>
      <c r="AS28" s="815"/>
      <c r="AT28" s="815"/>
      <c r="AU28" s="815" t="s">
        <v>495</v>
      </c>
      <c r="AV28" s="815"/>
      <c r="AW28" s="815"/>
      <c r="AX28" s="815"/>
      <c r="AY28" s="815"/>
      <c r="AZ28" s="816" t="s">
        <v>495</v>
      </c>
      <c r="BA28" s="816"/>
      <c r="BB28" s="816"/>
      <c r="BC28" s="816"/>
      <c r="BD28" s="816"/>
      <c r="BE28" s="807" t="s">
        <v>596</v>
      </c>
      <c r="BF28" s="807"/>
      <c r="BG28" s="807"/>
      <c r="BH28" s="807"/>
      <c r="BI28" s="808"/>
      <c r="BJ28" s="214"/>
      <c r="BK28" s="214"/>
      <c r="BL28" s="214"/>
      <c r="BM28" s="214"/>
      <c r="BN28" s="214"/>
      <c r="BO28" s="224"/>
      <c r="BP28" s="224"/>
      <c r="BQ28" s="221">
        <v>22</v>
      </c>
      <c r="BR28" s="222"/>
      <c r="BS28" s="760" t="s">
        <v>590</v>
      </c>
      <c r="BT28" s="761"/>
      <c r="BU28" s="761"/>
      <c r="BV28" s="761"/>
      <c r="BW28" s="761"/>
      <c r="BX28" s="761"/>
      <c r="BY28" s="761"/>
      <c r="BZ28" s="761"/>
      <c r="CA28" s="761"/>
      <c r="CB28" s="761"/>
      <c r="CC28" s="761"/>
      <c r="CD28" s="761"/>
      <c r="CE28" s="761"/>
      <c r="CF28" s="761"/>
      <c r="CG28" s="762"/>
      <c r="CH28" s="763">
        <v>-8</v>
      </c>
      <c r="CI28" s="764"/>
      <c r="CJ28" s="764"/>
      <c r="CK28" s="764"/>
      <c r="CL28" s="765"/>
      <c r="CM28" s="763">
        <v>393</v>
      </c>
      <c r="CN28" s="764"/>
      <c r="CO28" s="764"/>
      <c r="CP28" s="764"/>
      <c r="CQ28" s="765"/>
      <c r="CR28" s="763">
        <v>50</v>
      </c>
      <c r="CS28" s="764"/>
      <c r="CT28" s="764"/>
      <c r="CU28" s="764"/>
      <c r="CV28" s="765"/>
      <c r="CW28" s="763" t="s">
        <v>566</v>
      </c>
      <c r="CX28" s="764"/>
      <c r="CY28" s="764"/>
      <c r="CZ28" s="764"/>
      <c r="DA28" s="765"/>
      <c r="DB28" s="763" t="s">
        <v>566</v>
      </c>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395</v>
      </c>
      <c r="C29" s="768"/>
      <c r="D29" s="768"/>
      <c r="E29" s="768"/>
      <c r="F29" s="768"/>
      <c r="G29" s="768"/>
      <c r="H29" s="768"/>
      <c r="I29" s="768"/>
      <c r="J29" s="768"/>
      <c r="K29" s="768"/>
      <c r="L29" s="768"/>
      <c r="M29" s="768"/>
      <c r="N29" s="768"/>
      <c r="O29" s="768"/>
      <c r="P29" s="769"/>
      <c r="Q29" s="770">
        <v>87825</v>
      </c>
      <c r="R29" s="771"/>
      <c r="S29" s="771"/>
      <c r="T29" s="771"/>
      <c r="U29" s="771"/>
      <c r="V29" s="771">
        <v>86408</v>
      </c>
      <c r="W29" s="771"/>
      <c r="X29" s="771"/>
      <c r="Y29" s="771"/>
      <c r="Z29" s="771"/>
      <c r="AA29" s="771">
        <v>1417</v>
      </c>
      <c r="AB29" s="771"/>
      <c r="AC29" s="771"/>
      <c r="AD29" s="771"/>
      <c r="AE29" s="772"/>
      <c r="AF29" s="773">
        <v>1417</v>
      </c>
      <c r="AG29" s="774"/>
      <c r="AH29" s="774"/>
      <c r="AI29" s="774"/>
      <c r="AJ29" s="775"/>
      <c r="AK29" s="821">
        <v>14633</v>
      </c>
      <c r="AL29" s="817"/>
      <c r="AM29" s="817"/>
      <c r="AN29" s="817"/>
      <c r="AO29" s="817"/>
      <c r="AP29" s="817" t="s">
        <v>495</v>
      </c>
      <c r="AQ29" s="817"/>
      <c r="AR29" s="817"/>
      <c r="AS29" s="817"/>
      <c r="AT29" s="817"/>
      <c r="AU29" s="817" t="s">
        <v>495</v>
      </c>
      <c r="AV29" s="817"/>
      <c r="AW29" s="817"/>
      <c r="AX29" s="817"/>
      <c r="AY29" s="817"/>
      <c r="AZ29" s="818" t="s">
        <v>495</v>
      </c>
      <c r="BA29" s="818"/>
      <c r="BB29" s="818"/>
      <c r="BC29" s="818"/>
      <c r="BD29" s="818"/>
      <c r="BE29" s="819" t="s">
        <v>597</v>
      </c>
      <c r="BF29" s="819"/>
      <c r="BG29" s="819"/>
      <c r="BH29" s="819"/>
      <c r="BI29" s="820"/>
      <c r="BJ29" s="214"/>
      <c r="BK29" s="214"/>
      <c r="BL29" s="214"/>
      <c r="BM29" s="214"/>
      <c r="BN29" s="214"/>
      <c r="BO29" s="224"/>
      <c r="BP29" s="224"/>
      <c r="BQ29" s="221">
        <v>23</v>
      </c>
      <c r="BR29" s="222"/>
      <c r="BS29" s="760" t="s">
        <v>591</v>
      </c>
      <c r="BT29" s="761"/>
      <c r="BU29" s="761"/>
      <c r="BV29" s="761"/>
      <c r="BW29" s="761"/>
      <c r="BX29" s="761"/>
      <c r="BY29" s="761"/>
      <c r="BZ29" s="761"/>
      <c r="CA29" s="761"/>
      <c r="CB29" s="761"/>
      <c r="CC29" s="761"/>
      <c r="CD29" s="761"/>
      <c r="CE29" s="761"/>
      <c r="CF29" s="761"/>
      <c r="CG29" s="762"/>
      <c r="CH29" s="763">
        <v>56</v>
      </c>
      <c r="CI29" s="764"/>
      <c r="CJ29" s="764"/>
      <c r="CK29" s="764"/>
      <c r="CL29" s="765"/>
      <c r="CM29" s="763">
        <v>616</v>
      </c>
      <c r="CN29" s="764"/>
      <c r="CO29" s="764"/>
      <c r="CP29" s="764"/>
      <c r="CQ29" s="765"/>
      <c r="CR29" s="763">
        <v>75</v>
      </c>
      <c r="CS29" s="764"/>
      <c r="CT29" s="764"/>
      <c r="CU29" s="764"/>
      <c r="CV29" s="765"/>
      <c r="CW29" s="763" t="s">
        <v>566</v>
      </c>
      <c r="CX29" s="764"/>
      <c r="CY29" s="764"/>
      <c r="CZ29" s="764"/>
      <c r="DA29" s="765"/>
      <c r="DB29" s="763" t="s">
        <v>566</v>
      </c>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396</v>
      </c>
      <c r="C30" s="768"/>
      <c r="D30" s="768"/>
      <c r="E30" s="768"/>
      <c r="F30" s="768"/>
      <c r="G30" s="768"/>
      <c r="H30" s="768"/>
      <c r="I30" s="768"/>
      <c r="J30" s="768"/>
      <c r="K30" s="768"/>
      <c r="L30" s="768"/>
      <c r="M30" s="768"/>
      <c r="N30" s="768"/>
      <c r="O30" s="768"/>
      <c r="P30" s="769"/>
      <c r="Q30" s="770">
        <v>15903</v>
      </c>
      <c r="R30" s="771"/>
      <c r="S30" s="771"/>
      <c r="T30" s="771"/>
      <c r="U30" s="771"/>
      <c r="V30" s="771">
        <v>15812</v>
      </c>
      <c r="W30" s="771"/>
      <c r="X30" s="771"/>
      <c r="Y30" s="771"/>
      <c r="Z30" s="771"/>
      <c r="AA30" s="771">
        <v>91</v>
      </c>
      <c r="AB30" s="771"/>
      <c r="AC30" s="771"/>
      <c r="AD30" s="771"/>
      <c r="AE30" s="772"/>
      <c r="AF30" s="773">
        <v>91</v>
      </c>
      <c r="AG30" s="774"/>
      <c r="AH30" s="774"/>
      <c r="AI30" s="774"/>
      <c r="AJ30" s="775"/>
      <c r="AK30" s="821">
        <v>2929</v>
      </c>
      <c r="AL30" s="817"/>
      <c r="AM30" s="817"/>
      <c r="AN30" s="817"/>
      <c r="AO30" s="817"/>
      <c r="AP30" s="817" t="s">
        <v>495</v>
      </c>
      <c r="AQ30" s="817"/>
      <c r="AR30" s="817"/>
      <c r="AS30" s="817"/>
      <c r="AT30" s="817"/>
      <c r="AU30" s="817" t="s">
        <v>495</v>
      </c>
      <c r="AV30" s="817"/>
      <c r="AW30" s="817"/>
      <c r="AX30" s="817"/>
      <c r="AY30" s="817"/>
      <c r="AZ30" s="818" t="s">
        <v>495</v>
      </c>
      <c r="BA30" s="818"/>
      <c r="BB30" s="818"/>
      <c r="BC30" s="818"/>
      <c r="BD30" s="818"/>
      <c r="BE30" s="819" t="s">
        <v>404</v>
      </c>
      <c r="BF30" s="819"/>
      <c r="BG30" s="819"/>
      <c r="BH30" s="819"/>
      <c r="BI30" s="820"/>
      <c r="BJ30" s="214"/>
      <c r="BK30" s="214"/>
      <c r="BL30" s="214"/>
      <c r="BM30" s="214"/>
      <c r="BN30" s="214"/>
      <c r="BO30" s="224"/>
      <c r="BP30" s="224"/>
      <c r="BQ30" s="221">
        <v>24</v>
      </c>
      <c r="BR30" s="222"/>
      <c r="BS30" s="760" t="s">
        <v>592</v>
      </c>
      <c r="BT30" s="761"/>
      <c r="BU30" s="761"/>
      <c r="BV30" s="761"/>
      <c r="BW30" s="761"/>
      <c r="BX30" s="761"/>
      <c r="BY30" s="761"/>
      <c r="BZ30" s="761"/>
      <c r="CA30" s="761"/>
      <c r="CB30" s="761"/>
      <c r="CC30" s="761"/>
      <c r="CD30" s="761"/>
      <c r="CE30" s="761"/>
      <c r="CF30" s="761"/>
      <c r="CG30" s="762"/>
      <c r="CH30" s="763">
        <v>34</v>
      </c>
      <c r="CI30" s="764"/>
      <c r="CJ30" s="764"/>
      <c r="CK30" s="764"/>
      <c r="CL30" s="765"/>
      <c r="CM30" s="763">
        <v>392</v>
      </c>
      <c r="CN30" s="764"/>
      <c r="CO30" s="764"/>
      <c r="CP30" s="764"/>
      <c r="CQ30" s="765"/>
      <c r="CR30" s="763">
        <v>10</v>
      </c>
      <c r="CS30" s="764"/>
      <c r="CT30" s="764"/>
      <c r="CU30" s="764"/>
      <c r="CV30" s="765"/>
      <c r="CW30" s="763" t="s">
        <v>566</v>
      </c>
      <c r="CX30" s="764"/>
      <c r="CY30" s="764"/>
      <c r="CZ30" s="764"/>
      <c r="DA30" s="765"/>
      <c r="DB30" s="763" t="s">
        <v>566</v>
      </c>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397</v>
      </c>
      <c r="C31" s="768"/>
      <c r="D31" s="768"/>
      <c r="E31" s="768"/>
      <c r="F31" s="768"/>
      <c r="G31" s="768"/>
      <c r="H31" s="768"/>
      <c r="I31" s="768"/>
      <c r="J31" s="768"/>
      <c r="K31" s="768"/>
      <c r="L31" s="768"/>
      <c r="M31" s="768"/>
      <c r="N31" s="768"/>
      <c r="O31" s="768"/>
      <c r="P31" s="769"/>
      <c r="Q31" s="770">
        <v>33961</v>
      </c>
      <c r="R31" s="771"/>
      <c r="S31" s="771"/>
      <c r="T31" s="771"/>
      <c r="U31" s="771"/>
      <c r="V31" s="771">
        <v>32228</v>
      </c>
      <c r="W31" s="771"/>
      <c r="X31" s="771"/>
      <c r="Y31" s="771"/>
      <c r="Z31" s="771"/>
      <c r="AA31" s="771">
        <v>1732</v>
      </c>
      <c r="AB31" s="771"/>
      <c r="AC31" s="771"/>
      <c r="AD31" s="771"/>
      <c r="AE31" s="772"/>
      <c r="AF31" s="773">
        <v>2609</v>
      </c>
      <c r="AG31" s="774"/>
      <c r="AH31" s="774"/>
      <c r="AI31" s="774"/>
      <c r="AJ31" s="775"/>
      <c r="AK31" s="821">
        <v>6375</v>
      </c>
      <c r="AL31" s="817"/>
      <c r="AM31" s="817"/>
      <c r="AN31" s="817"/>
      <c r="AO31" s="817"/>
      <c r="AP31" s="817">
        <v>165558</v>
      </c>
      <c r="AQ31" s="817"/>
      <c r="AR31" s="817"/>
      <c r="AS31" s="817"/>
      <c r="AT31" s="817"/>
      <c r="AU31" s="817">
        <v>57780</v>
      </c>
      <c r="AV31" s="817"/>
      <c r="AW31" s="817"/>
      <c r="AX31" s="817"/>
      <c r="AY31" s="817"/>
      <c r="AZ31" s="818" t="s">
        <v>495</v>
      </c>
      <c r="BA31" s="818"/>
      <c r="BB31" s="818"/>
      <c r="BC31" s="818"/>
      <c r="BD31" s="818"/>
      <c r="BE31" s="819" t="s">
        <v>398</v>
      </c>
      <c r="BF31" s="819"/>
      <c r="BG31" s="819"/>
      <c r="BH31" s="819"/>
      <c r="BI31" s="820"/>
      <c r="BJ31" s="214"/>
      <c r="BK31" s="214"/>
      <c r="BL31" s="214"/>
      <c r="BM31" s="214"/>
      <c r="BN31" s="214"/>
      <c r="BO31" s="224"/>
      <c r="BP31" s="224"/>
      <c r="BQ31" s="221">
        <v>25</v>
      </c>
      <c r="BR31" s="222"/>
      <c r="BS31" s="760" t="s">
        <v>593</v>
      </c>
      <c r="BT31" s="761"/>
      <c r="BU31" s="761"/>
      <c r="BV31" s="761"/>
      <c r="BW31" s="761"/>
      <c r="BX31" s="761"/>
      <c r="BY31" s="761"/>
      <c r="BZ31" s="761"/>
      <c r="CA31" s="761"/>
      <c r="CB31" s="761"/>
      <c r="CC31" s="761"/>
      <c r="CD31" s="761"/>
      <c r="CE31" s="761"/>
      <c r="CF31" s="761"/>
      <c r="CG31" s="762"/>
      <c r="CH31" s="763">
        <v>159</v>
      </c>
      <c r="CI31" s="764"/>
      <c r="CJ31" s="764"/>
      <c r="CK31" s="764"/>
      <c r="CL31" s="765"/>
      <c r="CM31" s="763">
        <v>1368</v>
      </c>
      <c r="CN31" s="764"/>
      <c r="CO31" s="764"/>
      <c r="CP31" s="764"/>
      <c r="CQ31" s="765"/>
      <c r="CR31" s="763">
        <v>250</v>
      </c>
      <c r="CS31" s="764"/>
      <c r="CT31" s="764"/>
      <c r="CU31" s="764"/>
      <c r="CV31" s="765"/>
      <c r="CW31" s="763" t="s">
        <v>566</v>
      </c>
      <c r="CX31" s="764"/>
      <c r="CY31" s="764"/>
      <c r="CZ31" s="764"/>
      <c r="DA31" s="765"/>
      <c r="DB31" s="763" t="s">
        <v>566</v>
      </c>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399</v>
      </c>
      <c r="C32" s="768"/>
      <c r="D32" s="768"/>
      <c r="E32" s="768"/>
      <c r="F32" s="768"/>
      <c r="G32" s="768"/>
      <c r="H32" s="768"/>
      <c r="I32" s="768"/>
      <c r="J32" s="768"/>
      <c r="K32" s="768"/>
      <c r="L32" s="768"/>
      <c r="M32" s="768"/>
      <c r="N32" s="768"/>
      <c r="O32" s="768"/>
      <c r="P32" s="769"/>
      <c r="Q32" s="770">
        <v>9170</v>
      </c>
      <c r="R32" s="771"/>
      <c r="S32" s="771"/>
      <c r="T32" s="771"/>
      <c r="U32" s="771"/>
      <c r="V32" s="771">
        <v>10289</v>
      </c>
      <c r="W32" s="771"/>
      <c r="X32" s="771"/>
      <c r="Y32" s="771"/>
      <c r="Z32" s="771"/>
      <c r="AA32" s="771">
        <v>-1119</v>
      </c>
      <c r="AB32" s="771"/>
      <c r="AC32" s="771"/>
      <c r="AD32" s="771"/>
      <c r="AE32" s="772"/>
      <c r="AF32" s="773">
        <v>14944</v>
      </c>
      <c r="AG32" s="774"/>
      <c r="AH32" s="774"/>
      <c r="AI32" s="774"/>
      <c r="AJ32" s="775"/>
      <c r="AK32" s="821">
        <v>2907</v>
      </c>
      <c r="AL32" s="817"/>
      <c r="AM32" s="817"/>
      <c r="AN32" s="817"/>
      <c r="AO32" s="817"/>
      <c r="AP32" s="817">
        <v>7122</v>
      </c>
      <c r="AQ32" s="817"/>
      <c r="AR32" s="817"/>
      <c r="AS32" s="817"/>
      <c r="AT32" s="817"/>
      <c r="AU32" s="817">
        <v>1909</v>
      </c>
      <c r="AV32" s="817"/>
      <c r="AW32" s="817"/>
      <c r="AX32" s="817"/>
      <c r="AY32" s="817"/>
      <c r="AZ32" s="818">
        <v>4.5</v>
      </c>
      <c r="BA32" s="818"/>
      <c r="BB32" s="818"/>
      <c r="BC32" s="818"/>
      <c r="BD32" s="818"/>
      <c r="BE32" s="819" t="s">
        <v>398</v>
      </c>
      <c r="BF32" s="819"/>
      <c r="BG32" s="819"/>
      <c r="BH32" s="819"/>
      <c r="BI32" s="820"/>
      <c r="BJ32" s="214"/>
      <c r="BK32" s="214"/>
      <c r="BL32" s="214"/>
      <c r="BM32" s="214"/>
      <c r="BN32" s="214"/>
      <c r="BO32" s="224"/>
      <c r="BP32" s="224"/>
      <c r="BQ32" s="221">
        <v>26</v>
      </c>
      <c r="BR32" s="222"/>
      <c r="BS32" s="760" t="s">
        <v>594</v>
      </c>
      <c r="BT32" s="761"/>
      <c r="BU32" s="761"/>
      <c r="BV32" s="761"/>
      <c r="BW32" s="761"/>
      <c r="BX32" s="761"/>
      <c r="BY32" s="761"/>
      <c r="BZ32" s="761"/>
      <c r="CA32" s="761"/>
      <c r="CB32" s="761"/>
      <c r="CC32" s="761"/>
      <c r="CD32" s="761"/>
      <c r="CE32" s="761"/>
      <c r="CF32" s="761"/>
      <c r="CG32" s="762"/>
      <c r="CH32" s="763">
        <v>27</v>
      </c>
      <c r="CI32" s="764"/>
      <c r="CJ32" s="764"/>
      <c r="CK32" s="764"/>
      <c r="CL32" s="765"/>
      <c r="CM32" s="763">
        <v>339</v>
      </c>
      <c r="CN32" s="764"/>
      <c r="CO32" s="764"/>
      <c r="CP32" s="764"/>
      <c r="CQ32" s="765"/>
      <c r="CR32" s="763">
        <v>24</v>
      </c>
      <c r="CS32" s="764"/>
      <c r="CT32" s="764"/>
      <c r="CU32" s="764"/>
      <c r="CV32" s="765"/>
      <c r="CW32" s="763" t="s">
        <v>566</v>
      </c>
      <c r="CX32" s="764"/>
      <c r="CY32" s="764"/>
      <c r="CZ32" s="764"/>
      <c r="DA32" s="765"/>
      <c r="DB32" s="763" t="s">
        <v>566</v>
      </c>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t="s">
        <v>143</v>
      </c>
      <c r="C33" s="768"/>
      <c r="D33" s="768"/>
      <c r="E33" s="768"/>
      <c r="F33" s="768"/>
      <c r="G33" s="768"/>
      <c r="H33" s="768"/>
      <c r="I33" s="768"/>
      <c r="J33" s="768"/>
      <c r="K33" s="768"/>
      <c r="L33" s="768"/>
      <c r="M33" s="768"/>
      <c r="N33" s="768"/>
      <c r="O33" s="768"/>
      <c r="P33" s="769"/>
      <c r="Q33" s="770">
        <v>21465</v>
      </c>
      <c r="R33" s="771"/>
      <c r="S33" s="771"/>
      <c r="T33" s="771"/>
      <c r="U33" s="771"/>
      <c r="V33" s="771">
        <v>21938</v>
      </c>
      <c r="W33" s="771"/>
      <c r="X33" s="771"/>
      <c r="Y33" s="771"/>
      <c r="Z33" s="771"/>
      <c r="AA33" s="771">
        <v>473</v>
      </c>
      <c r="AB33" s="771"/>
      <c r="AC33" s="771"/>
      <c r="AD33" s="771"/>
      <c r="AE33" s="772"/>
      <c r="AF33" s="773">
        <v>-286</v>
      </c>
      <c r="AG33" s="774"/>
      <c r="AH33" s="774"/>
      <c r="AI33" s="774"/>
      <c r="AJ33" s="775"/>
      <c r="AK33" s="821">
        <v>1246</v>
      </c>
      <c r="AL33" s="817"/>
      <c r="AM33" s="817"/>
      <c r="AN33" s="817"/>
      <c r="AO33" s="817"/>
      <c r="AP33" s="817">
        <v>113624</v>
      </c>
      <c r="AQ33" s="817"/>
      <c r="AR33" s="817"/>
      <c r="AS33" s="817"/>
      <c r="AT33" s="817"/>
      <c r="AU33" s="817">
        <v>1363</v>
      </c>
      <c r="AV33" s="817"/>
      <c r="AW33" s="817"/>
      <c r="AX33" s="817"/>
      <c r="AY33" s="817"/>
      <c r="AZ33" s="818" t="s">
        <v>495</v>
      </c>
      <c r="BA33" s="818"/>
      <c r="BB33" s="818"/>
      <c r="BC33" s="818"/>
      <c r="BD33" s="818"/>
      <c r="BE33" s="819" t="s">
        <v>398</v>
      </c>
      <c r="BF33" s="819"/>
      <c r="BG33" s="819"/>
      <c r="BH33" s="819"/>
      <c r="BI33" s="820"/>
      <c r="BJ33" s="214"/>
      <c r="BK33" s="214"/>
      <c r="BL33" s="214"/>
      <c r="BM33" s="214"/>
      <c r="BN33" s="214"/>
      <c r="BO33" s="224"/>
      <c r="BP33" s="224"/>
      <c r="BQ33" s="221">
        <v>27</v>
      </c>
      <c r="BR33" s="222"/>
      <c r="BS33" s="760" t="s">
        <v>595</v>
      </c>
      <c r="BT33" s="761"/>
      <c r="BU33" s="761"/>
      <c r="BV33" s="761"/>
      <c r="BW33" s="761"/>
      <c r="BX33" s="761"/>
      <c r="BY33" s="761"/>
      <c r="BZ33" s="761"/>
      <c r="CA33" s="761"/>
      <c r="CB33" s="761"/>
      <c r="CC33" s="761"/>
      <c r="CD33" s="761"/>
      <c r="CE33" s="761"/>
      <c r="CF33" s="761"/>
      <c r="CG33" s="762"/>
      <c r="CH33" s="763">
        <v>5</v>
      </c>
      <c r="CI33" s="764"/>
      <c r="CJ33" s="764"/>
      <c r="CK33" s="764"/>
      <c r="CL33" s="765"/>
      <c r="CM33" s="763">
        <v>148</v>
      </c>
      <c r="CN33" s="764"/>
      <c r="CO33" s="764"/>
      <c r="CP33" s="764"/>
      <c r="CQ33" s="765"/>
      <c r="CR33" s="763">
        <v>14</v>
      </c>
      <c r="CS33" s="764"/>
      <c r="CT33" s="764"/>
      <c r="CU33" s="764"/>
      <c r="CV33" s="765"/>
      <c r="CW33" s="763" t="s">
        <v>566</v>
      </c>
      <c r="CX33" s="764"/>
      <c r="CY33" s="764"/>
      <c r="CZ33" s="764"/>
      <c r="DA33" s="765"/>
      <c r="DB33" s="763" t="s">
        <v>566</v>
      </c>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t="s">
        <v>400</v>
      </c>
      <c r="C34" s="768"/>
      <c r="D34" s="768"/>
      <c r="E34" s="768"/>
      <c r="F34" s="768"/>
      <c r="G34" s="768"/>
      <c r="H34" s="768"/>
      <c r="I34" s="768"/>
      <c r="J34" s="768"/>
      <c r="K34" s="768"/>
      <c r="L34" s="768"/>
      <c r="M34" s="768"/>
      <c r="N34" s="768"/>
      <c r="O34" s="768"/>
      <c r="P34" s="769"/>
      <c r="Q34" s="770">
        <v>27783</v>
      </c>
      <c r="R34" s="771"/>
      <c r="S34" s="771"/>
      <c r="T34" s="771"/>
      <c r="U34" s="771"/>
      <c r="V34" s="771">
        <v>23335</v>
      </c>
      <c r="W34" s="771"/>
      <c r="X34" s="771"/>
      <c r="Y34" s="771"/>
      <c r="Z34" s="771"/>
      <c r="AA34" s="771">
        <v>4448</v>
      </c>
      <c r="AB34" s="771"/>
      <c r="AC34" s="771"/>
      <c r="AD34" s="771"/>
      <c r="AE34" s="772"/>
      <c r="AF34" s="773" t="s">
        <v>122</v>
      </c>
      <c r="AG34" s="774"/>
      <c r="AH34" s="774"/>
      <c r="AI34" s="774"/>
      <c r="AJ34" s="775"/>
      <c r="AK34" s="821">
        <v>1971</v>
      </c>
      <c r="AL34" s="817"/>
      <c r="AM34" s="817"/>
      <c r="AN34" s="817"/>
      <c r="AO34" s="817"/>
      <c r="AP34" s="817">
        <v>50265</v>
      </c>
      <c r="AQ34" s="817"/>
      <c r="AR34" s="817"/>
      <c r="AS34" s="817"/>
      <c r="AT34" s="817"/>
      <c r="AU34" s="817">
        <v>2513</v>
      </c>
      <c r="AV34" s="817"/>
      <c r="AW34" s="817"/>
      <c r="AX34" s="817"/>
      <c r="AY34" s="817"/>
      <c r="AZ34" s="818" t="s">
        <v>495</v>
      </c>
      <c r="BA34" s="818"/>
      <c r="BB34" s="818"/>
      <c r="BC34" s="818"/>
      <c r="BD34" s="818"/>
      <c r="BE34" s="819" t="s">
        <v>398</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t="s">
        <v>401</v>
      </c>
      <c r="C35" s="768"/>
      <c r="D35" s="768"/>
      <c r="E35" s="768"/>
      <c r="F35" s="768"/>
      <c r="G35" s="768"/>
      <c r="H35" s="768"/>
      <c r="I35" s="768"/>
      <c r="J35" s="768"/>
      <c r="K35" s="768"/>
      <c r="L35" s="768"/>
      <c r="M35" s="768"/>
      <c r="N35" s="768"/>
      <c r="O35" s="768"/>
      <c r="P35" s="769"/>
      <c r="Q35" s="770">
        <v>41688</v>
      </c>
      <c r="R35" s="771"/>
      <c r="S35" s="771"/>
      <c r="T35" s="771"/>
      <c r="U35" s="771"/>
      <c r="V35" s="771">
        <v>39972</v>
      </c>
      <c r="W35" s="771"/>
      <c r="X35" s="771"/>
      <c r="Y35" s="771"/>
      <c r="Z35" s="771"/>
      <c r="AA35" s="771">
        <v>1716</v>
      </c>
      <c r="AB35" s="771"/>
      <c r="AC35" s="771"/>
      <c r="AD35" s="771"/>
      <c r="AE35" s="772"/>
      <c r="AF35" s="773">
        <v>12761</v>
      </c>
      <c r="AG35" s="774"/>
      <c r="AH35" s="774"/>
      <c r="AI35" s="774"/>
      <c r="AJ35" s="775"/>
      <c r="AK35" s="821">
        <v>20</v>
      </c>
      <c r="AL35" s="817"/>
      <c r="AM35" s="817"/>
      <c r="AN35" s="817"/>
      <c r="AO35" s="817"/>
      <c r="AP35" s="817">
        <v>21334</v>
      </c>
      <c r="AQ35" s="817"/>
      <c r="AR35" s="817"/>
      <c r="AS35" s="817"/>
      <c r="AT35" s="817"/>
      <c r="AU35" s="817" t="s">
        <v>495</v>
      </c>
      <c r="AV35" s="817"/>
      <c r="AW35" s="817"/>
      <c r="AX35" s="817"/>
      <c r="AY35" s="817"/>
      <c r="AZ35" s="818" t="s">
        <v>495</v>
      </c>
      <c r="BA35" s="818"/>
      <c r="BB35" s="818"/>
      <c r="BC35" s="818"/>
      <c r="BD35" s="818"/>
      <c r="BE35" s="819" t="s">
        <v>398</v>
      </c>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t="s">
        <v>402</v>
      </c>
      <c r="C36" s="768"/>
      <c r="D36" s="768"/>
      <c r="E36" s="768"/>
      <c r="F36" s="768"/>
      <c r="G36" s="768"/>
      <c r="H36" s="768"/>
      <c r="I36" s="768"/>
      <c r="J36" s="768"/>
      <c r="K36" s="768"/>
      <c r="L36" s="768"/>
      <c r="M36" s="768"/>
      <c r="N36" s="768"/>
      <c r="O36" s="768"/>
      <c r="P36" s="769"/>
      <c r="Q36" s="770">
        <v>19556</v>
      </c>
      <c r="R36" s="771"/>
      <c r="S36" s="771"/>
      <c r="T36" s="771"/>
      <c r="U36" s="771"/>
      <c r="V36" s="771">
        <v>21345</v>
      </c>
      <c r="W36" s="771"/>
      <c r="X36" s="771"/>
      <c r="Y36" s="771"/>
      <c r="Z36" s="771"/>
      <c r="AA36" s="771">
        <v>-1788</v>
      </c>
      <c r="AB36" s="771"/>
      <c r="AC36" s="771"/>
      <c r="AD36" s="771"/>
      <c r="AE36" s="772"/>
      <c r="AF36" s="773">
        <v>8116</v>
      </c>
      <c r="AG36" s="774"/>
      <c r="AH36" s="774"/>
      <c r="AI36" s="774"/>
      <c r="AJ36" s="775"/>
      <c r="AK36" s="821">
        <v>2857</v>
      </c>
      <c r="AL36" s="817"/>
      <c r="AM36" s="817"/>
      <c r="AN36" s="817"/>
      <c r="AO36" s="817"/>
      <c r="AP36" s="817">
        <v>19793</v>
      </c>
      <c r="AQ36" s="817"/>
      <c r="AR36" s="817"/>
      <c r="AS36" s="817"/>
      <c r="AT36" s="817"/>
      <c r="AU36" s="817">
        <v>10213</v>
      </c>
      <c r="AV36" s="817"/>
      <c r="AW36" s="817"/>
      <c r="AX36" s="817"/>
      <c r="AY36" s="817"/>
      <c r="AZ36" s="818" t="s">
        <v>495</v>
      </c>
      <c r="BA36" s="818"/>
      <c r="BB36" s="818"/>
      <c r="BC36" s="818"/>
      <c r="BD36" s="818"/>
      <c r="BE36" s="819" t="s">
        <v>398</v>
      </c>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t="s">
        <v>403</v>
      </c>
      <c r="C37" s="768"/>
      <c r="D37" s="768"/>
      <c r="E37" s="768"/>
      <c r="F37" s="768"/>
      <c r="G37" s="768"/>
      <c r="H37" s="768"/>
      <c r="I37" s="768"/>
      <c r="J37" s="768"/>
      <c r="K37" s="768"/>
      <c r="L37" s="768"/>
      <c r="M37" s="768"/>
      <c r="N37" s="768"/>
      <c r="O37" s="768"/>
      <c r="P37" s="769"/>
      <c r="Q37" s="770">
        <v>3342</v>
      </c>
      <c r="R37" s="771"/>
      <c r="S37" s="771"/>
      <c r="T37" s="771"/>
      <c r="U37" s="771"/>
      <c r="V37" s="771">
        <v>3342</v>
      </c>
      <c r="W37" s="771"/>
      <c r="X37" s="771"/>
      <c r="Y37" s="771"/>
      <c r="Z37" s="771"/>
      <c r="AA37" s="771">
        <v>0</v>
      </c>
      <c r="AB37" s="771"/>
      <c r="AC37" s="771"/>
      <c r="AD37" s="771"/>
      <c r="AE37" s="772"/>
      <c r="AF37" s="773" t="s">
        <v>122</v>
      </c>
      <c r="AG37" s="774"/>
      <c r="AH37" s="774"/>
      <c r="AI37" s="774"/>
      <c r="AJ37" s="775"/>
      <c r="AK37" s="821">
        <v>803</v>
      </c>
      <c r="AL37" s="817"/>
      <c r="AM37" s="817"/>
      <c r="AN37" s="817"/>
      <c r="AO37" s="817"/>
      <c r="AP37" s="817">
        <v>10273</v>
      </c>
      <c r="AQ37" s="817"/>
      <c r="AR37" s="817"/>
      <c r="AS37" s="817"/>
      <c r="AT37" s="817"/>
      <c r="AU37" s="817">
        <v>5081</v>
      </c>
      <c r="AV37" s="817"/>
      <c r="AW37" s="817"/>
      <c r="AX37" s="817"/>
      <c r="AY37" s="817"/>
      <c r="AZ37" s="818" t="s">
        <v>495</v>
      </c>
      <c r="BA37" s="818"/>
      <c r="BB37" s="818"/>
      <c r="BC37" s="818"/>
      <c r="BD37" s="818"/>
      <c r="BE37" s="819" t="s">
        <v>404</v>
      </c>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405</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382</v>
      </c>
      <c r="B63" s="776" t="s">
        <v>406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39938</v>
      </c>
      <c r="AG63" s="831"/>
      <c r="AH63" s="831"/>
      <c r="AI63" s="831"/>
      <c r="AJ63" s="832"/>
      <c r="AK63" s="833"/>
      <c r="AL63" s="828"/>
      <c r="AM63" s="828"/>
      <c r="AN63" s="828"/>
      <c r="AO63" s="828"/>
      <c r="AP63" s="831">
        <v>387969</v>
      </c>
      <c r="AQ63" s="831"/>
      <c r="AR63" s="831"/>
      <c r="AS63" s="831"/>
      <c r="AT63" s="831"/>
      <c r="AU63" s="831">
        <v>78859</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407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408</v>
      </c>
      <c r="B66" s="715"/>
      <c r="C66" s="715"/>
      <c r="D66" s="715"/>
      <c r="E66" s="715"/>
      <c r="F66" s="715"/>
      <c r="G66" s="715"/>
      <c r="H66" s="715"/>
      <c r="I66" s="715"/>
      <c r="J66" s="715"/>
      <c r="K66" s="715"/>
      <c r="L66" s="715"/>
      <c r="M66" s="715"/>
      <c r="N66" s="715"/>
      <c r="O66" s="715"/>
      <c r="P66" s="716"/>
      <c r="Q66" s="720" t="s">
        <v>386</v>
      </c>
      <c r="R66" s="721"/>
      <c r="S66" s="721"/>
      <c r="T66" s="721"/>
      <c r="U66" s="722"/>
      <c r="V66" s="720" t="s">
        <v>387</v>
      </c>
      <c r="W66" s="721"/>
      <c r="X66" s="721"/>
      <c r="Y66" s="721"/>
      <c r="Z66" s="722"/>
      <c r="AA66" s="720" t="s">
        <v>388</v>
      </c>
      <c r="AB66" s="721"/>
      <c r="AC66" s="721"/>
      <c r="AD66" s="721"/>
      <c r="AE66" s="722"/>
      <c r="AF66" s="841" t="s">
        <v>389</v>
      </c>
      <c r="AG66" s="802"/>
      <c r="AH66" s="802"/>
      <c r="AI66" s="802"/>
      <c r="AJ66" s="842"/>
      <c r="AK66" s="720" t="s">
        <v>390</v>
      </c>
      <c r="AL66" s="715"/>
      <c r="AM66" s="715"/>
      <c r="AN66" s="715"/>
      <c r="AO66" s="716"/>
      <c r="AP66" s="720" t="s">
        <v>391</v>
      </c>
      <c r="AQ66" s="721"/>
      <c r="AR66" s="721"/>
      <c r="AS66" s="721"/>
      <c r="AT66" s="722"/>
      <c r="AU66" s="720" t="s">
        <v>409</v>
      </c>
      <c r="AV66" s="721"/>
      <c r="AW66" s="721"/>
      <c r="AX66" s="721"/>
      <c r="AY66" s="722"/>
      <c r="AZ66" s="720" t="s">
        <v>365</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565</v>
      </c>
      <c r="C68" s="857"/>
      <c r="D68" s="857"/>
      <c r="E68" s="857"/>
      <c r="F68" s="857"/>
      <c r="G68" s="857"/>
      <c r="H68" s="857"/>
      <c r="I68" s="857"/>
      <c r="J68" s="857"/>
      <c r="K68" s="857"/>
      <c r="L68" s="857"/>
      <c r="M68" s="857"/>
      <c r="N68" s="857"/>
      <c r="O68" s="857"/>
      <c r="P68" s="858"/>
      <c r="Q68" s="859">
        <v>295593</v>
      </c>
      <c r="R68" s="853"/>
      <c r="S68" s="853"/>
      <c r="T68" s="853"/>
      <c r="U68" s="853"/>
      <c r="V68" s="853">
        <v>291121</v>
      </c>
      <c r="W68" s="853"/>
      <c r="X68" s="853"/>
      <c r="Y68" s="853"/>
      <c r="Z68" s="853"/>
      <c r="AA68" s="853">
        <v>4472</v>
      </c>
      <c r="AB68" s="853"/>
      <c r="AC68" s="853"/>
      <c r="AD68" s="853"/>
      <c r="AE68" s="853"/>
      <c r="AF68" s="853">
        <v>4472</v>
      </c>
      <c r="AG68" s="853"/>
      <c r="AH68" s="853"/>
      <c r="AI68" s="853"/>
      <c r="AJ68" s="853"/>
      <c r="AK68" s="853">
        <v>5409</v>
      </c>
      <c r="AL68" s="853"/>
      <c r="AM68" s="853"/>
      <c r="AN68" s="853"/>
      <c r="AO68" s="853"/>
      <c r="AP68" s="853" t="s">
        <v>566</v>
      </c>
      <c r="AQ68" s="853"/>
      <c r="AR68" s="853"/>
      <c r="AS68" s="853"/>
      <c r="AT68" s="853"/>
      <c r="AU68" s="853" t="s">
        <v>566</v>
      </c>
      <c r="AV68" s="853"/>
      <c r="AW68" s="853"/>
      <c r="AX68" s="853"/>
      <c r="AY68" s="853"/>
      <c r="AZ68" s="854" t="s">
        <v>567</v>
      </c>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c r="C69" s="861"/>
      <c r="D69" s="861"/>
      <c r="E69" s="861"/>
      <c r="F69" s="861"/>
      <c r="G69" s="861"/>
      <c r="H69" s="861"/>
      <c r="I69" s="861"/>
      <c r="J69" s="861"/>
      <c r="K69" s="861"/>
      <c r="L69" s="861"/>
      <c r="M69" s="861"/>
      <c r="N69" s="861"/>
      <c r="O69" s="861"/>
      <c r="P69" s="862"/>
      <c r="Q69" s="863"/>
      <c r="R69" s="817"/>
      <c r="S69" s="817"/>
      <c r="T69" s="817"/>
      <c r="U69" s="817"/>
      <c r="V69" s="817"/>
      <c r="W69" s="817"/>
      <c r="X69" s="817"/>
      <c r="Y69" s="817"/>
      <c r="Z69" s="817"/>
      <c r="AA69" s="817"/>
      <c r="AB69" s="817"/>
      <c r="AC69" s="817"/>
      <c r="AD69" s="817"/>
      <c r="AE69" s="817"/>
      <c r="AF69" s="817"/>
      <c r="AG69" s="817"/>
      <c r="AH69" s="817"/>
      <c r="AI69" s="817"/>
      <c r="AJ69" s="817"/>
      <c r="AK69" s="817"/>
      <c r="AL69" s="817"/>
      <c r="AM69" s="817"/>
      <c r="AN69" s="817"/>
      <c r="AO69" s="817"/>
      <c r="AP69" s="817"/>
      <c r="AQ69" s="817"/>
      <c r="AR69" s="817"/>
      <c r="AS69" s="817"/>
      <c r="AT69" s="817"/>
      <c r="AU69" s="817"/>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c r="C70" s="861"/>
      <c r="D70" s="861"/>
      <c r="E70" s="861"/>
      <c r="F70" s="861"/>
      <c r="G70" s="861"/>
      <c r="H70" s="861"/>
      <c r="I70" s="861"/>
      <c r="J70" s="861"/>
      <c r="K70" s="861"/>
      <c r="L70" s="861"/>
      <c r="M70" s="861"/>
      <c r="N70" s="861"/>
      <c r="O70" s="861"/>
      <c r="P70" s="862"/>
      <c r="Q70" s="863"/>
      <c r="R70" s="817"/>
      <c r="S70" s="817"/>
      <c r="T70" s="817"/>
      <c r="U70" s="817"/>
      <c r="V70" s="817"/>
      <c r="W70" s="817"/>
      <c r="X70" s="817"/>
      <c r="Y70" s="817"/>
      <c r="Z70" s="817"/>
      <c r="AA70" s="817"/>
      <c r="AB70" s="817"/>
      <c r="AC70" s="817"/>
      <c r="AD70" s="817"/>
      <c r="AE70" s="817"/>
      <c r="AF70" s="817"/>
      <c r="AG70" s="817"/>
      <c r="AH70" s="817"/>
      <c r="AI70" s="817"/>
      <c r="AJ70" s="817"/>
      <c r="AK70" s="817"/>
      <c r="AL70" s="817"/>
      <c r="AM70" s="817"/>
      <c r="AN70" s="817"/>
      <c r="AO70" s="817"/>
      <c r="AP70" s="817"/>
      <c r="AQ70" s="817"/>
      <c r="AR70" s="817"/>
      <c r="AS70" s="817"/>
      <c r="AT70" s="817"/>
      <c r="AU70" s="817"/>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c r="C71" s="861"/>
      <c r="D71" s="861"/>
      <c r="E71" s="861"/>
      <c r="F71" s="861"/>
      <c r="G71" s="861"/>
      <c r="H71" s="861"/>
      <c r="I71" s="861"/>
      <c r="J71" s="861"/>
      <c r="K71" s="861"/>
      <c r="L71" s="861"/>
      <c r="M71" s="861"/>
      <c r="N71" s="861"/>
      <c r="O71" s="861"/>
      <c r="P71" s="862"/>
      <c r="Q71" s="863"/>
      <c r="R71" s="817"/>
      <c r="S71" s="817"/>
      <c r="T71" s="817"/>
      <c r="U71" s="817"/>
      <c r="V71" s="817"/>
      <c r="W71" s="817"/>
      <c r="X71" s="817"/>
      <c r="Y71" s="817"/>
      <c r="Z71" s="817"/>
      <c r="AA71" s="817"/>
      <c r="AB71" s="817"/>
      <c r="AC71" s="817"/>
      <c r="AD71" s="817"/>
      <c r="AE71" s="817"/>
      <c r="AF71" s="817"/>
      <c r="AG71" s="817"/>
      <c r="AH71" s="817"/>
      <c r="AI71" s="817"/>
      <c r="AJ71" s="817"/>
      <c r="AK71" s="817"/>
      <c r="AL71" s="817"/>
      <c r="AM71" s="817"/>
      <c r="AN71" s="817"/>
      <c r="AO71" s="817"/>
      <c r="AP71" s="817"/>
      <c r="AQ71" s="817"/>
      <c r="AR71" s="817"/>
      <c r="AS71" s="817"/>
      <c r="AT71" s="817"/>
      <c r="AU71" s="817"/>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382</v>
      </c>
      <c r="B88" s="776" t="s">
        <v>410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4472</v>
      </c>
      <c r="AG88" s="831"/>
      <c r="AH88" s="831"/>
      <c r="AI88" s="831"/>
      <c r="AJ88" s="831"/>
      <c r="AK88" s="828"/>
      <c r="AL88" s="828"/>
      <c r="AM88" s="828"/>
      <c r="AN88" s="828"/>
      <c r="AO88" s="828"/>
      <c r="AP88" s="831" t="s">
        <v>566</v>
      </c>
      <c r="AQ88" s="831"/>
      <c r="AR88" s="831"/>
      <c r="AS88" s="831"/>
      <c r="AT88" s="831"/>
      <c r="AU88" s="831" t="s">
        <v>566</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382</v>
      </c>
      <c r="BR102" s="776" t="s">
        <v>411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4876</v>
      </c>
      <c r="CS102" s="839"/>
      <c r="CT102" s="839"/>
      <c r="CU102" s="839"/>
      <c r="CV102" s="878"/>
      <c r="CW102" s="877">
        <v>4045</v>
      </c>
      <c r="CX102" s="839"/>
      <c r="CY102" s="839"/>
      <c r="CZ102" s="839"/>
      <c r="DA102" s="878"/>
      <c r="DB102" s="877">
        <v>25</v>
      </c>
      <c r="DC102" s="839"/>
      <c r="DD102" s="839"/>
      <c r="DE102" s="839"/>
      <c r="DF102" s="878"/>
      <c r="DG102" s="877" t="s">
        <v>566</v>
      </c>
      <c r="DH102" s="839"/>
      <c r="DI102" s="839"/>
      <c r="DJ102" s="839"/>
      <c r="DK102" s="878"/>
      <c r="DL102" s="877">
        <v>6</v>
      </c>
      <c r="DM102" s="839"/>
      <c r="DN102" s="839"/>
      <c r="DO102" s="839"/>
      <c r="DP102" s="878"/>
      <c r="DQ102" s="877" t="s">
        <v>566</v>
      </c>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412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413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414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416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418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419</v>
      </c>
      <c r="AB109" s="880"/>
      <c r="AC109" s="880"/>
      <c r="AD109" s="880"/>
      <c r="AE109" s="881"/>
      <c r="AF109" s="879" t="s">
        <v>420</v>
      </c>
      <c r="AG109" s="880"/>
      <c r="AH109" s="880"/>
      <c r="AI109" s="880"/>
      <c r="AJ109" s="881"/>
      <c r="AK109" s="879" t="s">
        <v>295</v>
      </c>
      <c r="AL109" s="880"/>
      <c r="AM109" s="880"/>
      <c r="AN109" s="880"/>
      <c r="AO109" s="881"/>
      <c r="AP109" s="879" t="s">
        <v>421</v>
      </c>
      <c r="AQ109" s="880"/>
      <c r="AR109" s="880"/>
      <c r="AS109" s="880"/>
      <c r="AT109" s="882"/>
      <c r="AU109" s="899" t="s">
        <v>418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419</v>
      </c>
      <c r="BR109" s="880"/>
      <c r="BS109" s="880"/>
      <c r="BT109" s="880"/>
      <c r="BU109" s="881"/>
      <c r="BV109" s="879" t="s">
        <v>420</v>
      </c>
      <c r="BW109" s="880"/>
      <c r="BX109" s="880"/>
      <c r="BY109" s="880"/>
      <c r="BZ109" s="881"/>
      <c r="CA109" s="879" t="s">
        <v>295</v>
      </c>
      <c r="CB109" s="880"/>
      <c r="CC109" s="880"/>
      <c r="CD109" s="880"/>
      <c r="CE109" s="881"/>
      <c r="CF109" s="900" t="s">
        <v>421</v>
      </c>
      <c r="CG109" s="900"/>
      <c r="CH109" s="900"/>
      <c r="CI109" s="900"/>
      <c r="CJ109" s="900"/>
      <c r="CK109" s="879" t="s">
        <v>422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419</v>
      </c>
      <c r="DH109" s="880"/>
      <c r="DI109" s="880"/>
      <c r="DJ109" s="880"/>
      <c r="DK109" s="881"/>
      <c r="DL109" s="879" t="s">
        <v>420</v>
      </c>
      <c r="DM109" s="880"/>
      <c r="DN109" s="880"/>
      <c r="DO109" s="880"/>
      <c r="DP109" s="881"/>
      <c r="DQ109" s="879" t="s">
        <v>295</v>
      </c>
      <c r="DR109" s="880"/>
      <c r="DS109" s="880"/>
      <c r="DT109" s="880"/>
      <c r="DU109" s="881"/>
      <c r="DV109" s="879" t="s">
        <v>421</v>
      </c>
      <c r="DW109" s="880"/>
      <c r="DX109" s="880"/>
      <c r="DY109" s="880"/>
      <c r="DZ109" s="882"/>
    </row>
    <row r="110" spans="1:131" s="212" customFormat="1" ht="26.25" customHeight="1" x14ac:dyDescent="0.2">
      <c r="A110" s="883" t="s">
        <v>423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33537952</v>
      </c>
      <c r="AB110" s="887"/>
      <c r="AC110" s="887"/>
      <c r="AD110" s="887"/>
      <c r="AE110" s="888"/>
      <c r="AF110" s="889">
        <v>34129653</v>
      </c>
      <c r="AG110" s="887"/>
      <c r="AH110" s="887"/>
      <c r="AI110" s="887"/>
      <c r="AJ110" s="888"/>
      <c r="AK110" s="889">
        <v>33515049</v>
      </c>
      <c r="AL110" s="887"/>
      <c r="AM110" s="887"/>
      <c r="AN110" s="887"/>
      <c r="AO110" s="888"/>
      <c r="AP110" s="890">
        <v>12.5</v>
      </c>
      <c r="AQ110" s="891"/>
      <c r="AR110" s="891"/>
      <c r="AS110" s="891"/>
      <c r="AT110" s="892"/>
      <c r="AU110" s="893" t="s">
        <v>69</v>
      </c>
      <c r="AV110" s="894"/>
      <c r="AW110" s="894"/>
      <c r="AX110" s="894"/>
      <c r="AY110" s="894"/>
      <c r="AZ110" s="916" t="s">
        <v>424</v>
      </c>
      <c r="BA110" s="884"/>
      <c r="BB110" s="884"/>
      <c r="BC110" s="884"/>
      <c r="BD110" s="884"/>
      <c r="BE110" s="884"/>
      <c r="BF110" s="884"/>
      <c r="BG110" s="884"/>
      <c r="BH110" s="884"/>
      <c r="BI110" s="884"/>
      <c r="BJ110" s="884"/>
      <c r="BK110" s="884"/>
      <c r="BL110" s="884"/>
      <c r="BM110" s="884"/>
      <c r="BN110" s="884"/>
      <c r="BO110" s="884"/>
      <c r="BP110" s="885"/>
      <c r="BQ110" s="917">
        <v>882327278</v>
      </c>
      <c r="BR110" s="918"/>
      <c r="BS110" s="918"/>
      <c r="BT110" s="918"/>
      <c r="BU110" s="918"/>
      <c r="BV110" s="918">
        <v>879138537</v>
      </c>
      <c r="BW110" s="918"/>
      <c r="BX110" s="918"/>
      <c r="BY110" s="918"/>
      <c r="BZ110" s="918"/>
      <c r="CA110" s="918">
        <v>876799222</v>
      </c>
      <c r="CB110" s="918"/>
      <c r="CC110" s="918"/>
      <c r="CD110" s="918"/>
      <c r="CE110" s="918"/>
      <c r="CF110" s="931">
        <v>326.89999999999998</v>
      </c>
      <c r="CG110" s="932"/>
      <c r="CH110" s="932"/>
      <c r="CI110" s="932"/>
      <c r="CJ110" s="932"/>
      <c r="CK110" s="933" t="s">
        <v>425</v>
      </c>
      <c r="CL110" s="934"/>
      <c r="CM110" s="916" t="s">
        <v>426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v>5790435</v>
      </c>
      <c r="DH110" s="918"/>
      <c r="DI110" s="918"/>
      <c r="DJ110" s="918"/>
      <c r="DK110" s="918"/>
      <c r="DL110" s="918">
        <v>5078603</v>
      </c>
      <c r="DM110" s="918"/>
      <c r="DN110" s="918"/>
      <c r="DO110" s="918"/>
      <c r="DP110" s="918"/>
      <c r="DQ110" s="918">
        <v>4406854</v>
      </c>
      <c r="DR110" s="918"/>
      <c r="DS110" s="918"/>
      <c r="DT110" s="918"/>
      <c r="DU110" s="918"/>
      <c r="DV110" s="919">
        <v>1.6</v>
      </c>
      <c r="DW110" s="919"/>
      <c r="DX110" s="919"/>
      <c r="DY110" s="919"/>
      <c r="DZ110" s="920"/>
    </row>
    <row r="111" spans="1:131" s="212" customFormat="1" ht="26.25" customHeight="1" x14ac:dyDescent="0.2">
      <c r="A111" s="921" t="s">
        <v>427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428</v>
      </c>
      <c r="BA111" s="910"/>
      <c r="BB111" s="910"/>
      <c r="BC111" s="910"/>
      <c r="BD111" s="910"/>
      <c r="BE111" s="910"/>
      <c r="BF111" s="910"/>
      <c r="BG111" s="910"/>
      <c r="BH111" s="910"/>
      <c r="BI111" s="910"/>
      <c r="BJ111" s="910"/>
      <c r="BK111" s="910"/>
      <c r="BL111" s="910"/>
      <c r="BM111" s="910"/>
      <c r="BN111" s="910"/>
      <c r="BO111" s="910"/>
      <c r="BP111" s="911"/>
      <c r="BQ111" s="912">
        <v>11310195</v>
      </c>
      <c r="BR111" s="913"/>
      <c r="BS111" s="913"/>
      <c r="BT111" s="913"/>
      <c r="BU111" s="913"/>
      <c r="BV111" s="913">
        <v>9907696</v>
      </c>
      <c r="BW111" s="913"/>
      <c r="BX111" s="913"/>
      <c r="BY111" s="913"/>
      <c r="BZ111" s="913"/>
      <c r="CA111" s="913">
        <v>8619062</v>
      </c>
      <c r="CB111" s="913"/>
      <c r="CC111" s="913"/>
      <c r="CD111" s="913"/>
      <c r="CE111" s="913"/>
      <c r="CF111" s="907">
        <v>3.2</v>
      </c>
      <c r="CG111" s="908"/>
      <c r="CH111" s="908"/>
      <c r="CI111" s="908"/>
      <c r="CJ111" s="908"/>
      <c r="CK111" s="935"/>
      <c r="CL111" s="936"/>
      <c r="CM111" s="909" t="s">
        <v>429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v>1730607</v>
      </c>
      <c r="DH111" s="913"/>
      <c r="DI111" s="913"/>
      <c r="DJ111" s="913"/>
      <c r="DK111" s="913"/>
      <c r="DL111" s="913">
        <v>1361183</v>
      </c>
      <c r="DM111" s="913"/>
      <c r="DN111" s="913"/>
      <c r="DO111" s="913"/>
      <c r="DP111" s="913"/>
      <c r="DQ111" s="913">
        <v>1007501</v>
      </c>
      <c r="DR111" s="913"/>
      <c r="DS111" s="913"/>
      <c r="DT111" s="913"/>
      <c r="DU111" s="913"/>
      <c r="DV111" s="914">
        <v>0.4</v>
      </c>
      <c r="DW111" s="914"/>
      <c r="DX111" s="914"/>
      <c r="DY111" s="914"/>
      <c r="DZ111" s="915"/>
    </row>
    <row r="112" spans="1:131" s="212" customFormat="1" ht="26.25" customHeight="1" x14ac:dyDescent="0.2">
      <c r="A112" s="939" t="s">
        <v>430</v>
      </c>
      <c r="B112" s="940"/>
      <c r="C112" s="910" t="s">
        <v>431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v>23805497</v>
      </c>
      <c r="AB112" s="946"/>
      <c r="AC112" s="946"/>
      <c r="AD112" s="946"/>
      <c r="AE112" s="947"/>
      <c r="AF112" s="948">
        <v>23855557</v>
      </c>
      <c r="AG112" s="946"/>
      <c r="AH112" s="946"/>
      <c r="AI112" s="946"/>
      <c r="AJ112" s="947"/>
      <c r="AK112" s="948">
        <v>23654541</v>
      </c>
      <c r="AL112" s="946"/>
      <c r="AM112" s="946"/>
      <c r="AN112" s="946"/>
      <c r="AO112" s="947"/>
      <c r="AP112" s="949">
        <v>8.8000000000000007</v>
      </c>
      <c r="AQ112" s="950"/>
      <c r="AR112" s="950"/>
      <c r="AS112" s="950"/>
      <c r="AT112" s="951"/>
      <c r="AU112" s="895"/>
      <c r="AV112" s="896"/>
      <c r="AW112" s="896"/>
      <c r="AX112" s="896"/>
      <c r="AY112" s="896"/>
      <c r="AZ112" s="909" t="s">
        <v>432</v>
      </c>
      <c r="BA112" s="910"/>
      <c r="BB112" s="910"/>
      <c r="BC112" s="910"/>
      <c r="BD112" s="910"/>
      <c r="BE112" s="910"/>
      <c r="BF112" s="910"/>
      <c r="BG112" s="910"/>
      <c r="BH112" s="910"/>
      <c r="BI112" s="910"/>
      <c r="BJ112" s="910"/>
      <c r="BK112" s="910"/>
      <c r="BL112" s="910"/>
      <c r="BM112" s="910"/>
      <c r="BN112" s="910"/>
      <c r="BO112" s="910"/>
      <c r="BP112" s="911"/>
      <c r="BQ112" s="912">
        <v>81259402</v>
      </c>
      <c r="BR112" s="913"/>
      <c r="BS112" s="913"/>
      <c r="BT112" s="913"/>
      <c r="BU112" s="913"/>
      <c r="BV112" s="913">
        <v>75286995</v>
      </c>
      <c r="BW112" s="913"/>
      <c r="BX112" s="913"/>
      <c r="BY112" s="913"/>
      <c r="BZ112" s="913"/>
      <c r="CA112" s="913">
        <v>78859550</v>
      </c>
      <c r="CB112" s="913"/>
      <c r="CC112" s="913"/>
      <c r="CD112" s="913"/>
      <c r="CE112" s="913"/>
      <c r="CF112" s="907">
        <v>29.4</v>
      </c>
      <c r="CG112" s="908"/>
      <c r="CH112" s="908"/>
      <c r="CI112" s="908"/>
      <c r="CJ112" s="908"/>
      <c r="CK112" s="935"/>
      <c r="CL112" s="936"/>
      <c r="CM112" s="909" t="s">
        <v>433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434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6765258</v>
      </c>
      <c r="AB113" s="925"/>
      <c r="AC113" s="925"/>
      <c r="AD113" s="925"/>
      <c r="AE113" s="926"/>
      <c r="AF113" s="927">
        <v>6550590</v>
      </c>
      <c r="AG113" s="925"/>
      <c r="AH113" s="925"/>
      <c r="AI113" s="925"/>
      <c r="AJ113" s="926"/>
      <c r="AK113" s="927">
        <v>6470347</v>
      </c>
      <c r="AL113" s="925"/>
      <c r="AM113" s="925"/>
      <c r="AN113" s="925"/>
      <c r="AO113" s="926"/>
      <c r="AP113" s="928">
        <v>2.4</v>
      </c>
      <c r="AQ113" s="929"/>
      <c r="AR113" s="929"/>
      <c r="AS113" s="929"/>
      <c r="AT113" s="930"/>
      <c r="AU113" s="895"/>
      <c r="AV113" s="896"/>
      <c r="AW113" s="896"/>
      <c r="AX113" s="896"/>
      <c r="AY113" s="896"/>
      <c r="AZ113" s="909" t="s">
        <v>435</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436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437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t="s">
        <v>122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438</v>
      </c>
      <c r="BA114" s="910"/>
      <c r="BB114" s="910"/>
      <c r="BC114" s="910"/>
      <c r="BD114" s="910"/>
      <c r="BE114" s="910"/>
      <c r="BF114" s="910"/>
      <c r="BG114" s="910"/>
      <c r="BH114" s="910"/>
      <c r="BI114" s="910"/>
      <c r="BJ114" s="910"/>
      <c r="BK114" s="910"/>
      <c r="BL114" s="910"/>
      <c r="BM114" s="910"/>
      <c r="BN114" s="910"/>
      <c r="BO114" s="910"/>
      <c r="BP114" s="911"/>
      <c r="BQ114" s="912">
        <v>77509350</v>
      </c>
      <c r="BR114" s="913"/>
      <c r="BS114" s="913"/>
      <c r="BT114" s="913"/>
      <c r="BU114" s="913"/>
      <c r="BV114" s="913">
        <v>81538255</v>
      </c>
      <c r="BW114" s="913"/>
      <c r="BX114" s="913"/>
      <c r="BY114" s="913"/>
      <c r="BZ114" s="913"/>
      <c r="CA114" s="913">
        <v>75266699</v>
      </c>
      <c r="CB114" s="913"/>
      <c r="CC114" s="913"/>
      <c r="CD114" s="913"/>
      <c r="CE114" s="913"/>
      <c r="CF114" s="907">
        <v>28.1</v>
      </c>
      <c r="CG114" s="908"/>
      <c r="CH114" s="908"/>
      <c r="CI114" s="908"/>
      <c r="CJ114" s="908"/>
      <c r="CK114" s="935"/>
      <c r="CL114" s="936"/>
      <c r="CM114" s="909" t="s">
        <v>439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440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1386363</v>
      </c>
      <c r="AB115" s="925"/>
      <c r="AC115" s="925"/>
      <c r="AD115" s="925"/>
      <c r="AE115" s="926"/>
      <c r="AF115" s="927">
        <v>1371016</v>
      </c>
      <c r="AG115" s="925"/>
      <c r="AH115" s="925"/>
      <c r="AI115" s="925"/>
      <c r="AJ115" s="926"/>
      <c r="AK115" s="927">
        <v>1055046</v>
      </c>
      <c r="AL115" s="925"/>
      <c r="AM115" s="925"/>
      <c r="AN115" s="925"/>
      <c r="AO115" s="926"/>
      <c r="AP115" s="928">
        <v>0.4</v>
      </c>
      <c r="AQ115" s="929"/>
      <c r="AR115" s="929"/>
      <c r="AS115" s="929"/>
      <c r="AT115" s="930"/>
      <c r="AU115" s="895"/>
      <c r="AV115" s="896"/>
      <c r="AW115" s="896"/>
      <c r="AX115" s="896"/>
      <c r="AY115" s="896"/>
      <c r="AZ115" s="909" t="s">
        <v>441</v>
      </c>
      <c r="BA115" s="910"/>
      <c r="BB115" s="910"/>
      <c r="BC115" s="910"/>
      <c r="BD115" s="910"/>
      <c r="BE115" s="910"/>
      <c r="BF115" s="910"/>
      <c r="BG115" s="910"/>
      <c r="BH115" s="910"/>
      <c r="BI115" s="910"/>
      <c r="BJ115" s="910"/>
      <c r="BK115" s="910"/>
      <c r="BL115" s="910"/>
      <c r="BM115" s="910"/>
      <c r="BN115" s="910"/>
      <c r="BO115" s="910"/>
      <c r="BP115" s="911"/>
      <c r="BQ115" s="912">
        <v>334994</v>
      </c>
      <c r="BR115" s="913"/>
      <c r="BS115" s="913"/>
      <c r="BT115" s="913"/>
      <c r="BU115" s="913"/>
      <c r="BV115" s="913">
        <v>326200</v>
      </c>
      <c r="BW115" s="913"/>
      <c r="BX115" s="913"/>
      <c r="BY115" s="913"/>
      <c r="BZ115" s="913"/>
      <c r="CA115" s="913">
        <v>628322</v>
      </c>
      <c r="CB115" s="913"/>
      <c r="CC115" s="913"/>
      <c r="CD115" s="913"/>
      <c r="CE115" s="913"/>
      <c r="CF115" s="907">
        <v>0.2</v>
      </c>
      <c r="CG115" s="908"/>
      <c r="CH115" s="908"/>
      <c r="CI115" s="908"/>
      <c r="CJ115" s="908"/>
      <c r="CK115" s="935"/>
      <c r="CL115" s="936"/>
      <c r="CM115" s="909" t="s">
        <v>442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443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1384</v>
      </c>
      <c r="AB116" s="946"/>
      <c r="AC116" s="946"/>
      <c r="AD116" s="946"/>
      <c r="AE116" s="947"/>
      <c r="AF116" s="948">
        <v>9725</v>
      </c>
      <c r="AG116" s="946"/>
      <c r="AH116" s="946"/>
      <c r="AI116" s="946"/>
      <c r="AJ116" s="947"/>
      <c r="AK116" s="948">
        <v>898</v>
      </c>
      <c r="AL116" s="946"/>
      <c r="AM116" s="946"/>
      <c r="AN116" s="946"/>
      <c r="AO116" s="947"/>
      <c r="AP116" s="949">
        <v>0</v>
      </c>
      <c r="AQ116" s="950"/>
      <c r="AR116" s="950"/>
      <c r="AS116" s="950"/>
      <c r="AT116" s="951"/>
      <c r="AU116" s="895"/>
      <c r="AV116" s="896"/>
      <c r="AW116" s="896"/>
      <c r="AX116" s="896"/>
      <c r="AY116" s="896"/>
      <c r="AZ116" s="954" t="s">
        <v>444</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445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446</v>
      </c>
      <c r="Z117" s="881"/>
      <c r="AA117" s="965">
        <v>65496454</v>
      </c>
      <c r="AB117" s="966"/>
      <c r="AC117" s="966"/>
      <c r="AD117" s="966"/>
      <c r="AE117" s="967"/>
      <c r="AF117" s="968">
        <v>65916541</v>
      </c>
      <c r="AG117" s="966"/>
      <c r="AH117" s="966"/>
      <c r="AI117" s="966"/>
      <c r="AJ117" s="967"/>
      <c r="AK117" s="968">
        <v>64695881</v>
      </c>
      <c r="AL117" s="966"/>
      <c r="AM117" s="966"/>
      <c r="AN117" s="966"/>
      <c r="AO117" s="967"/>
      <c r="AP117" s="969"/>
      <c r="AQ117" s="970"/>
      <c r="AR117" s="970"/>
      <c r="AS117" s="970"/>
      <c r="AT117" s="971"/>
      <c r="AU117" s="895"/>
      <c r="AV117" s="896"/>
      <c r="AW117" s="896"/>
      <c r="AX117" s="896"/>
      <c r="AY117" s="896"/>
      <c r="AZ117" s="961" t="s">
        <v>447</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422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419</v>
      </c>
      <c r="AB118" s="880"/>
      <c r="AC118" s="880"/>
      <c r="AD118" s="880"/>
      <c r="AE118" s="881"/>
      <c r="AF118" s="879" t="s">
        <v>420</v>
      </c>
      <c r="AG118" s="880"/>
      <c r="AH118" s="880"/>
      <c r="AI118" s="880"/>
      <c r="AJ118" s="881"/>
      <c r="AK118" s="879" t="s">
        <v>295</v>
      </c>
      <c r="AL118" s="880"/>
      <c r="AM118" s="880"/>
      <c r="AN118" s="880"/>
      <c r="AO118" s="881"/>
      <c r="AP118" s="957" t="s">
        <v>421</v>
      </c>
      <c r="AQ118" s="958"/>
      <c r="AR118" s="958"/>
      <c r="AS118" s="958"/>
      <c r="AT118" s="959"/>
      <c r="AU118" s="895"/>
      <c r="AV118" s="896"/>
      <c r="AW118" s="896"/>
      <c r="AX118" s="896"/>
      <c r="AY118" s="896"/>
      <c r="AZ118" s="960" t="s">
        <v>449</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450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425</v>
      </c>
      <c r="B119" s="934"/>
      <c r="C119" s="916" t="s">
        <v>426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v>698824</v>
      </c>
      <c r="AB119" s="887"/>
      <c r="AC119" s="887"/>
      <c r="AD119" s="887"/>
      <c r="AE119" s="888"/>
      <c r="AF119" s="889">
        <v>694463</v>
      </c>
      <c r="AG119" s="887"/>
      <c r="AH119" s="887"/>
      <c r="AI119" s="887"/>
      <c r="AJ119" s="888"/>
      <c r="AK119" s="889">
        <v>467726</v>
      </c>
      <c r="AL119" s="887"/>
      <c r="AM119" s="887"/>
      <c r="AN119" s="887"/>
      <c r="AO119" s="888"/>
      <c r="AP119" s="890">
        <v>0.2</v>
      </c>
      <c r="AQ119" s="891"/>
      <c r="AR119" s="891"/>
      <c r="AS119" s="891"/>
      <c r="AT119" s="892"/>
      <c r="AU119" s="897"/>
      <c r="AV119" s="898"/>
      <c r="AW119" s="898"/>
      <c r="AX119" s="898"/>
      <c r="AY119" s="898"/>
      <c r="AZ119" s="235" t="s">
        <v>178</v>
      </c>
      <c r="BA119" s="235"/>
      <c r="BB119" s="235"/>
      <c r="BC119" s="235"/>
      <c r="BD119" s="235"/>
      <c r="BE119" s="235"/>
      <c r="BF119" s="235"/>
      <c r="BG119" s="235"/>
      <c r="BH119" s="235"/>
      <c r="BI119" s="235"/>
      <c r="BJ119" s="235"/>
      <c r="BK119" s="235"/>
      <c r="BL119" s="235"/>
      <c r="BM119" s="235"/>
      <c r="BN119" s="235"/>
      <c r="BO119" s="964" t="s">
        <v>451</v>
      </c>
      <c r="BP119" s="992"/>
      <c r="BQ119" s="986">
        <v>1052741219</v>
      </c>
      <c r="BR119" s="987"/>
      <c r="BS119" s="987"/>
      <c r="BT119" s="987"/>
      <c r="BU119" s="987"/>
      <c r="BV119" s="987">
        <v>1046197683</v>
      </c>
      <c r="BW119" s="987"/>
      <c r="BX119" s="987"/>
      <c r="BY119" s="987"/>
      <c r="BZ119" s="987"/>
      <c r="CA119" s="987">
        <v>1040172855</v>
      </c>
      <c r="CB119" s="987"/>
      <c r="CC119" s="987"/>
      <c r="CD119" s="987"/>
      <c r="CE119" s="987"/>
      <c r="CF119" s="988"/>
      <c r="CG119" s="989"/>
      <c r="CH119" s="989"/>
      <c r="CI119" s="989"/>
      <c r="CJ119" s="990"/>
      <c r="CK119" s="937"/>
      <c r="CL119" s="938"/>
      <c r="CM119" s="960" t="s">
        <v>452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3789153</v>
      </c>
      <c r="DH119" s="973"/>
      <c r="DI119" s="973"/>
      <c r="DJ119" s="973"/>
      <c r="DK119" s="974"/>
      <c r="DL119" s="972">
        <v>3467910</v>
      </c>
      <c r="DM119" s="973"/>
      <c r="DN119" s="973"/>
      <c r="DO119" s="973"/>
      <c r="DP119" s="974"/>
      <c r="DQ119" s="972">
        <v>3204707</v>
      </c>
      <c r="DR119" s="973"/>
      <c r="DS119" s="973"/>
      <c r="DT119" s="973"/>
      <c r="DU119" s="974"/>
      <c r="DV119" s="975">
        <v>1.2</v>
      </c>
      <c r="DW119" s="976"/>
      <c r="DX119" s="976"/>
      <c r="DY119" s="976"/>
      <c r="DZ119" s="977"/>
    </row>
    <row r="120" spans="1:130" s="212" customFormat="1" ht="26.25" customHeight="1" x14ac:dyDescent="0.2">
      <c r="A120" s="1044"/>
      <c r="B120" s="936"/>
      <c r="C120" s="909" t="s">
        <v>429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v>402013</v>
      </c>
      <c r="AB120" s="946"/>
      <c r="AC120" s="946"/>
      <c r="AD120" s="946"/>
      <c r="AE120" s="947"/>
      <c r="AF120" s="948">
        <v>392586</v>
      </c>
      <c r="AG120" s="946"/>
      <c r="AH120" s="946"/>
      <c r="AI120" s="946"/>
      <c r="AJ120" s="947"/>
      <c r="AK120" s="948">
        <v>304396</v>
      </c>
      <c r="AL120" s="946"/>
      <c r="AM120" s="946"/>
      <c r="AN120" s="946"/>
      <c r="AO120" s="947"/>
      <c r="AP120" s="949">
        <v>0.1</v>
      </c>
      <c r="AQ120" s="950"/>
      <c r="AR120" s="950"/>
      <c r="AS120" s="950"/>
      <c r="AT120" s="951"/>
      <c r="AU120" s="978" t="s">
        <v>453</v>
      </c>
      <c r="AV120" s="979"/>
      <c r="AW120" s="979"/>
      <c r="AX120" s="979"/>
      <c r="AY120" s="980"/>
      <c r="AZ120" s="916" t="s">
        <v>454</v>
      </c>
      <c r="BA120" s="884"/>
      <c r="BB120" s="884"/>
      <c r="BC120" s="884"/>
      <c r="BD120" s="884"/>
      <c r="BE120" s="884"/>
      <c r="BF120" s="884"/>
      <c r="BG120" s="884"/>
      <c r="BH120" s="884"/>
      <c r="BI120" s="884"/>
      <c r="BJ120" s="884"/>
      <c r="BK120" s="884"/>
      <c r="BL120" s="884"/>
      <c r="BM120" s="884"/>
      <c r="BN120" s="884"/>
      <c r="BO120" s="884"/>
      <c r="BP120" s="885"/>
      <c r="BQ120" s="917">
        <v>260066003</v>
      </c>
      <c r="BR120" s="918"/>
      <c r="BS120" s="918"/>
      <c r="BT120" s="918"/>
      <c r="BU120" s="918"/>
      <c r="BV120" s="918">
        <v>253825942</v>
      </c>
      <c r="BW120" s="918"/>
      <c r="BX120" s="918"/>
      <c r="BY120" s="918"/>
      <c r="BZ120" s="918"/>
      <c r="CA120" s="918">
        <v>245069162</v>
      </c>
      <c r="CB120" s="918"/>
      <c r="CC120" s="918"/>
      <c r="CD120" s="918"/>
      <c r="CE120" s="918"/>
      <c r="CF120" s="931">
        <v>91.4</v>
      </c>
      <c r="CG120" s="932"/>
      <c r="CH120" s="932"/>
      <c r="CI120" s="932"/>
      <c r="CJ120" s="932"/>
      <c r="CK120" s="993" t="s">
        <v>455</v>
      </c>
      <c r="CL120" s="994"/>
      <c r="CM120" s="994"/>
      <c r="CN120" s="994"/>
      <c r="CO120" s="995"/>
      <c r="CP120" s="1001" t="s">
        <v>397</v>
      </c>
      <c r="CQ120" s="1002"/>
      <c r="CR120" s="1002"/>
      <c r="CS120" s="1002"/>
      <c r="CT120" s="1002"/>
      <c r="CU120" s="1002"/>
      <c r="CV120" s="1002"/>
      <c r="CW120" s="1002"/>
      <c r="CX120" s="1002"/>
      <c r="CY120" s="1002"/>
      <c r="CZ120" s="1002"/>
      <c r="DA120" s="1002"/>
      <c r="DB120" s="1002"/>
      <c r="DC120" s="1002"/>
      <c r="DD120" s="1002"/>
      <c r="DE120" s="1002"/>
      <c r="DF120" s="1003"/>
      <c r="DG120" s="917">
        <v>56325475</v>
      </c>
      <c r="DH120" s="918"/>
      <c r="DI120" s="918"/>
      <c r="DJ120" s="918"/>
      <c r="DK120" s="918"/>
      <c r="DL120" s="918">
        <v>52947982</v>
      </c>
      <c r="DM120" s="918"/>
      <c r="DN120" s="918"/>
      <c r="DO120" s="918"/>
      <c r="DP120" s="918"/>
      <c r="DQ120" s="918">
        <v>57779774</v>
      </c>
      <c r="DR120" s="918"/>
      <c r="DS120" s="918"/>
      <c r="DT120" s="918"/>
      <c r="DU120" s="918"/>
      <c r="DV120" s="919">
        <v>21.5</v>
      </c>
      <c r="DW120" s="919"/>
      <c r="DX120" s="919"/>
      <c r="DY120" s="919"/>
      <c r="DZ120" s="920"/>
    </row>
    <row r="121" spans="1:130" s="212" customFormat="1" ht="26.25" customHeight="1" x14ac:dyDescent="0.2">
      <c r="A121" s="1044"/>
      <c r="B121" s="936"/>
      <c r="C121" s="961" t="s">
        <v>456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457</v>
      </c>
      <c r="BA121" s="910"/>
      <c r="BB121" s="910"/>
      <c r="BC121" s="910"/>
      <c r="BD121" s="910"/>
      <c r="BE121" s="910"/>
      <c r="BF121" s="910"/>
      <c r="BG121" s="910"/>
      <c r="BH121" s="910"/>
      <c r="BI121" s="910"/>
      <c r="BJ121" s="910"/>
      <c r="BK121" s="910"/>
      <c r="BL121" s="910"/>
      <c r="BM121" s="910"/>
      <c r="BN121" s="910"/>
      <c r="BO121" s="910"/>
      <c r="BP121" s="911"/>
      <c r="BQ121" s="912">
        <v>137242062</v>
      </c>
      <c r="BR121" s="913"/>
      <c r="BS121" s="913"/>
      <c r="BT121" s="913"/>
      <c r="BU121" s="913"/>
      <c r="BV121" s="913">
        <v>153986992</v>
      </c>
      <c r="BW121" s="913"/>
      <c r="BX121" s="913"/>
      <c r="BY121" s="913"/>
      <c r="BZ121" s="913"/>
      <c r="CA121" s="913">
        <v>179945598</v>
      </c>
      <c r="CB121" s="913"/>
      <c r="CC121" s="913"/>
      <c r="CD121" s="913"/>
      <c r="CE121" s="913"/>
      <c r="CF121" s="907">
        <v>67.099999999999994</v>
      </c>
      <c r="CG121" s="908"/>
      <c r="CH121" s="908"/>
      <c r="CI121" s="908"/>
      <c r="CJ121" s="908"/>
      <c r="CK121" s="996"/>
      <c r="CL121" s="997"/>
      <c r="CM121" s="997"/>
      <c r="CN121" s="997"/>
      <c r="CO121" s="998"/>
      <c r="CP121" s="1006" t="s">
        <v>402</v>
      </c>
      <c r="CQ121" s="1007"/>
      <c r="CR121" s="1007"/>
      <c r="CS121" s="1007"/>
      <c r="CT121" s="1007"/>
      <c r="CU121" s="1007"/>
      <c r="CV121" s="1007"/>
      <c r="CW121" s="1007"/>
      <c r="CX121" s="1007"/>
      <c r="CY121" s="1007"/>
      <c r="CZ121" s="1007"/>
      <c r="DA121" s="1007"/>
      <c r="DB121" s="1007"/>
      <c r="DC121" s="1007"/>
      <c r="DD121" s="1007"/>
      <c r="DE121" s="1007"/>
      <c r="DF121" s="1008"/>
      <c r="DG121" s="912">
        <v>10955782</v>
      </c>
      <c r="DH121" s="913"/>
      <c r="DI121" s="913"/>
      <c r="DJ121" s="913"/>
      <c r="DK121" s="913"/>
      <c r="DL121" s="913">
        <v>10482065</v>
      </c>
      <c r="DM121" s="913"/>
      <c r="DN121" s="913"/>
      <c r="DO121" s="913"/>
      <c r="DP121" s="913"/>
      <c r="DQ121" s="913">
        <v>10213211</v>
      </c>
      <c r="DR121" s="913"/>
      <c r="DS121" s="913"/>
      <c r="DT121" s="913"/>
      <c r="DU121" s="913"/>
      <c r="DV121" s="914">
        <v>3.8</v>
      </c>
      <c r="DW121" s="914"/>
      <c r="DX121" s="914"/>
      <c r="DY121" s="914"/>
      <c r="DZ121" s="915"/>
    </row>
    <row r="122" spans="1:130" s="212" customFormat="1" ht="26.25" customHeight="1" x14ac:dyDescent="0.2">
      <c r="A122" s="1044"/>
      <c r="B122" s="936"/>
      <c r="C122" s="909" t="s">
        <v>439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458</v>
      </c>
      <c r="BA122" s="952"/>
      <c r="BB122" s="952"/>
      <c r="BC122" s="952"/>
      <c r="BD122" s="952"/>
      <c r="BE122" s="952"/>
      <c r="BF122" s="952"/>
      <c r="BG122" s="952"/>
      <c r="BH122" s="952"/>
      <c r="BI122" s="952"/>
      <c r="BJ122" s="952"/>
      <c r="BK122" s="952"/>
      <c r="BL122" s="952"/>
      <c r="BM122" s="952"/>
      <c r="BN122" s="952"/>
      <c r="BO122" s="952"/>
      <c r="BP122" s="953"/>
      <c r="BQ122" s="986">
        <v>508477688</v>
      </c>
      <c r="BR122" s="987"/>
      <c r="BS122" s="987"/>
      <c r="BT122" s="987"/>
      <c r="BU122" s="987"/>
      <c r="BV122" s="987">
        <v>501803384</v>
      </c>
      <c r="BW122" s="987"/>
      <c r="BX122" s="987"/>
      <c r="BY122" s="987"/>
      <c r="BZ122" s="987"/>
      <c r="CA122" s="987">
        <v>495260125</v>
      </c>
      <c r="CB122" s="987"/>
      <c r="CC122" s="987"/>
      <c r="CD122" s="987"/>
      <c r="CE122" s="987"/>
      <c r="CF122" s="1004">
        <v>184.6</v>
      </c>
      <c r="CG122" s="1005"/>
      <c r="CH122" s="1005"/>
      <c r="CI122" s="1005"/>
      <c r="CJ122" s="1005"/>
      <c r="CK122" s="996"/>
      <c r="CL122" s="997"/>
      <c r="CM122" s="997"/>
      <c r="CN122" s="997"/>
      <c r="CO122" s="998"/>
      <c r="CP122" s="1006" t="s">
        <v>403</v>
      </c>
      <c r="CQ122" s="1007"/>
      <c r="CR122" s="1007"/>
      <c r="CS122" s="1007"/>
      <c r="CT122" s="1007"/>
      <c r="CU122" s="1007"/>
      <c r="CV122" s="1007"/>
      <c r="CW122" s="1007"/>
      <c r="CX122" s="1007"/>
      <c r="CY122" s="1007"/>
      <c r="CZ122" s="1007"/>
      <c r="DA122" s="1007"/>
      <c r="DB122" s="1007"/>
      <c r="DC122" s="1007"/>
      <c r="DD122" s="1007"/>
      <c r="DE122" s="1007"/>
      <c r="DF122" s="1008"/>
      <c r="DG122" s="912">
        <v>5440450</v>
      </c>
      <c r="DH122" s="913"/>
      <c r="DI122" s="913"/>
      <c r="DJ122" s="913"/>
      <c r="DK122" s="913"/>
      <c r="DL122" s="913">
        <v>5160520</v>
      </c>
      <c r="DM122" s="913"/>
      <c r="DN122" s="913"/>
      <c r="DO122" s="913"/>
      <c r="DP122" s="913"/>
      <c r="DQ122" s="913">
        <v>5081130</v>
      </c>
      <c r="DR122" s="913"/>
      <c r="DS122" s="913"/>
      <c r="DT122" s="913"/>
      <c r="DU122" s="913"/>
      <c r="DV122" s="914">
        <v>1.9</v>
      </c>
      <c r="DW122" s="914"/>
      <c r="DX122" s="914"/>
      <c r="DY122" s="914"/>
      <c r="DZ122" s="915"/>
    </row>
    <row r="123" spans="1:130" s="212" customFormat="1" ht="26.25" customHeight="1" x14ac:dyDescent="0.2">
      <c r="A123" s="1044"/>
      <c r="B123" s="936"/>
      <c r="C123" s="909" t="s">
        <v>445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178</v>
      </c>
      <c r="BA123" s="235"/>
      <c r="BB123" s="235"/>
      <c r="BC123" s="235"/>
      <c r="BD123" s="235"/>
      <c r="BE123" s="235"/>
      <c r="BF123" s="235"/>
      <c r="BG123" s="235"/>
      <c r="BH123" s="235"/>
      <c r="BI123" s="235"/>
      <c r="BJ123" s="235"/>
      <c r="BK123" s="235"/>
      <c r="BL123" s="235"/>
      <c r="BM123" s="235"/>
      <c r="BN123" s="235"/>
      <c r="BO123" s="964" t="s">
        <v>459</v>
      </c>
      <c r="BP123" s="992"/>
      <c r="BQ123" s="1050">
        <v>905785753</v>
      </c>
      <c r="BR123" s="1051"/>
      <c r="BS123" s="1051"/>
      <c r="BT123" s="1051"/>
      <c r="BU123" s="1051"/>
      <c r="BV123" s="1051">
        <v>909616318</v>
      </c>
      <c r="BW123" s="1051"/>
      <c r="BX123" s="1051"/>
      <c r="BY123" s="1051"/>
      <c r="BZ123" s="1051"/>
      <c r="CA123" s="1051">
        <v>920274885</v>
      </c>
      <c r="CB123" s="1051"/>
      <c r="CC123" s="1051"/>
      <c r="CD123" s="1051"/>
      <c r="CE123" s="1051"/>
      <c r="CF123" s="988"/>
      <c r="CG123" s="989"/>
      <c r="CH123" s="989"/>
      <c r="CI123" s="989"/>
      <c r="CJ123" s="990"/>
      <c r="CK123" s="996"/>
      <c r="CL123" s="997"/>
      <c r="CM123" s="997"/>
      <c r="CN123" s="997"/>
      <c r="CO123" s="998"/>
      <c r="CP123" s="1006" t="s">
        <v>399</v>
      </c>
      <c r="CQ123" s="1007"/>
      <c r="CR123" s="1007"/>
      <c r="CS123" s="1007"/>
      <c r="CT123" s="1007"/>
      <c r="CU123" s="1007"/>
      <c r="CV123" s="1007"/>
      <c r="CW123" s="1007"/>
      <c r="CX123" s="1007"/>
      <c r="CY123" s="1007"/>
      <c r="CZ123" s="1007"/>
      <c r="DA123" s="1007"/>
      <c r="DB123" s="1007"/>
      <c r="DC123" s="1007"/>
      <c r="DD123" s="1007"/>
      <c r="DE123" s="1007"/>
      <c r="DF123" s="1008"/>
      <c r="DG123" s="945">
        <v>2643901</v>
      </c>
      <c r="DH123" s="946"/>
      <c r="DI123" s="946"/>
      <c r="DJ123" s="946"/>
      <c r="DK123" s="947"/>
      <c r="DL123" s="948">
        <v>2582335</v>
      </c>
      <c r="DM123" s="946"/>
      <c r="DN123" s="946"/>
      <c r="DO123" s="946"/>
      <c r="DP123" s="947"/>
      <c r="DQ123" s="948">
        <v>2513257</v>
      </c>
      <c r="DR123" s="946"/>
      <c r="DS123" s="946"/>
      <c r="DT123" s="946"/>
      <c r="DU123" s="947"/>
      <c r="DV123" s="949">
        <v>0.9</v>
      </c>
      <c r="DW123" s="950"/>
      <c r="DX123" s="950"/>
      <c r="DY123" s="950"/>
      <c r="DZ123" s="951"/>
    </row>
    <row r="124" spans="1:130" s="212" customFormat="1" ht="26.25" customHeight="1" thickBot="1" x14ac:dyDescent="0.25">
      <c r="A124" s="1044"/>
      <c r="B124" s="936"/>
      <c r="C124" s="909" t="s">
        <v>448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460</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57.5</v>
      </c>
      <c r="BR124" s="1014"/>
      <c r="BS124" s="1014"/>
      <c r="BT124" s="1014"/>
      <c r="BU124" s="1014"/>
      <c r="BV124" s="1014">
        <v>52.3</v>
      </c>
      <c r="BW124" s="1014"/>
      <c r="BX124" s="1014"/>
      <c r="BY124" s="1014"/>
      <c r="BZ124" s="1014"/>
      <c r="CA124" s="1014">
        <v>44.6</v>
      </c>
      <c r="CB124" s="1014"/>
      <c r="CC124" s="1014"/>
      <c r="CD124" s="1014"/>
      <c r="CE124" s="1014"/>
      <c r="CF124" s="1015"/>
      <c r="CG124" s="1016"/>
      <c r="CH124" s="1016"/>
      <c r="CI124" s="1016"/>
      <c r="CJ124" s="1017"/>
      <c r="CK124" s="999"/>
      <c r="CL124" s="999"/>
      <c r="CM124" s="999"/>
      <c r="CN124" s="999"/>
      <c r="CO124" s="1000"/>
      <c r="CP124" s="1006" t="s">
        <v>461</v>
      </c>
      <c r="CQ124" s="1007"/>
      <c r="CR124" s="1007"/>
      <c r="CS124" s="1007"/>
      <c r="CT124" s="1007"/>
      <c r="CU124" s="1007"/>
      <c r="CV124" s="1007"/>
      <c r="CW124" s="1007"/>
      <c r="CX124" s="1007"/>
      <c r="CY124" s="1007"/>
      <c r="CZ124" s="1007"/>
      <c r="DA124" s="1007"/>
      <c r="DB124" s="1007"/>
      <c r="DC124" s="1007"/>
      <c r="DD124" s="1007"/>
      <c r="DE124" s="1007"/>
      <c r="DF124" s="1008"/>
      <c r="DG124" s="991">
        <v>5893794</v>
      </c>
      <c r="DH124" s="973"/>
      <c r="DI124" s="973"/>
      <c r="DJ124" s="973"/>
      <c r="DK124" s="974"/>
      <c r="DL124" s="972">
        <v>4114093</v>
      </c>
      <c r="DM124" s="973"/>
      <c r="DN124" s="973"/>
      <c r="DO124" s="973"/>
      <c r="DP124" s="974"/>
      <c r="DQ124" s="972">
        <v>3272178</v>
      </c>
      <c r="DR124" s="973"/>
      <c r="DS124" s="973"/>
      <c r="DT124" s="973"/>
      <c r="DU124" s="974"/>
      <c r="DV124" s="975">
        <v>1.2</v>
      </c>
      <c r="DW124" s="976"/>
      <c r="DX124" s="976"/>
      <c r="DY124" s="976"/>
      <c r="DZ124" s="977"/>
    </row>
    <row r="125" spans="1:130" s="212" customFormat="1" ht="26.25" customHeight="1" x14ac:dyDescent="0.2">
      <c r="A125" s="1044"/>
      <c r="B125" s="936"/>
      <c r="C125" s="909" t="s">
        <v>450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462</v>
      </c>
      <c r="CL125" s="994"/>
      <c r="CM125" s="994"/>
      <c r="CN125" s="994"/>
      <c r="CO125" s="995"/>
      <c r="CP125" s="916" t="s">
        <v>463</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452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285373</v>
      </c>
      <c r="AB126" s="946"/>
      <c r="AC126" s="946"/>
      <c r="AD126" s="946"/>
      <c r="AE126" s="947"/>
      <c r="AF126" s="948">
        <v>283802</v>
      </c>
      <c r="AG126" s="946"/>
      <c r="AH126" s="946"/>
      <c r="AI126" s="946"/>
      <c r="AJ126" s="947"/>
      <c r="AK126" s="948">
        <v>282793</v>
      </c>
      <c r="AL126" s="946"/>
      <c r="AM126" s="946"/>
      <c r="AN126" s="946"/>
      <c r="AO126" s="947"/>
      <c r="AP126" s="949">
        <v>0.1</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464</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465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153</v>
      </c>
      <c r="AB127" s="946"/>
      <c r="AC127" s="946"/>
      <c r="AD127" s="946"/>
      <c r="AE127" s="947"/>
      <c r="AF127" s="948">
        <v>165</v>
      </c>
      <c r="AG127" s="946"/>
      <c r="AH127" s="946"/>
      <c r="AI127" s="946"/>
      <c r="AJ127" s="947"/>
      <c r="AK127" s="948">
        <v>131</v>
      </c>
      <c r="AL127" s="946"/>
      <c r="AM127" s="946"/>
      <c r="AN127" s="946"/>
      <c r="AO127" s="947"/>
      <c r="AP127" s="949">
        <v>0</v>
      </c>
      <c r="AQ127" s="950"/>
      <c r="AR127" s="950"/>
      <c r="AS127" s="950"/>
      <c r="AT127" s="951"/>
      <c r="AU127" s="214"/>
      <c r="AV127" s="214"/>
      <c r="AW127" s="214"/>
      <c r="AX127" s="1018" t="s">
        <v>466</v>
      </c>
      <c r="AY127" s="1019"/>
      <c r="AZ127" s="1019"/>
      <c r="BA127" s="1019"/>
      <c r="BB127" s="1019"/>
      <c r="BC127" s="1019"/>
      <c r="BD127" s="1019"/>
      <c r="BE127" s="1020"/>
      <c r="BF127" s="1021" t="s">
        <v>467</v>
      </c>
      <c r="BG127" s="1019"/>
      <c r="BH127" s="1019"/>
      <c r="BI127" s="1019"/>
      <c r="BJ127" s="1019"/>
      <c r="BK127" s="1019"/>
      <c r="BL127" s="1020"/>
      <c r="BM127" s="1021" t="s">
        <v>468</v>
      </c>
      <c r="BN127" s="1019"/>
      <c r="BO127" s="1019"/>
      <c r="BP127" s="1019"/>
      <c r="BQ127" s="1019"/>
      <c r="BR127" s="1019"/>
      <c r="BS127" s="1020"/>
      <c r="BT127" s="1021" t="s">
        <v>469</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470</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471</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472</v>
      </c>
      <c r="X128" s="1030"/>
      <c r="Y128" s="1030"/>
      <c r="Z128" s="1031"/>
      <c r="AA128" s="1032">
        <v>20185497</v>
      </c>
      <c r="AB128" s="1033"/>
      <c r="AC128" s="1033"/>
      <c r="AD128" s="1033"/>
      <c r="AE128" s="1034"/>
      <c r="AF128" s="1035">
        <v>20606576</v>
      </c>
      <c r="AG128" s="1033"/>
      <c r="AH128" s="1033"/>
      <c r="AI128" s="1033"/>
      <c r="AJ128" s="1034"/>
      <c r="AK128" s="1035">
        <v>21155755</v>
      </c>
      <c r="AL128" s="1033"/>
      <c r="AM128" s="1033"/>
      <c r="AN128" s="1033"/>
      <c r="AO128" s="1034"/>
      <c r="AP128" s="1036"/>
      <c r="AQ128" s="1037"/>
      <c r="AR128" s="1037"/>
      <c r="AS128" s="1037"/>
      <c r="AT128" s="1038"/>
      <c r="AU128" s="214"/>
      <c r="AV128" s="214"/>
      <c r="AW128" s="214"/>
      <c r="AX128" s="883" t="s">
        <v>473</v>
      </c>
      <c r="AY128" s="884"/>
      <c r="AZ128" s="884"/>
      <c r="BA128" s="884"/>
      <c r="BB128" s="884"/>
      <c r="BC128" s="884"/>
      <c r="BD128" s="884"/>
      <c r="BE128" s="885"/>
      <c r="BF128" s="1039" t="s">
        <v>122</v>
      </c>
      <c r="BG128" s="1040"/>
      <c r="BH128" s="1040"/>
      <c r="BI128" s="1040"/>
      <c r="BJ128" s="1040"/>
      <c r="BK128" s="1040"/>
      <c r="BL128" s="1041"/>
      <c r="BM128" s="1039">
        <v>11.25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474</v>
      </c>
      <c r="CQ128" s="713"/>
      <c r="CR128" s="713"/>
      <c r="CS128" s="713"/>
      <c r="CT128" s="713"/>
      <c r="CU128" s="713"/>
      <c r="CV128" s="713"/>
      <c r="CW128" s="713"/>
      <c r="CX128" s="713"/>
      <c r="CY128" s="713"/>
      <c r="CZ128" s="713"/>
      <c r="DA128" s="713"/>
      <c r="DB128" s="713"/>
      <c r="DC128" s="713"/>
      <c r="DD128" s="713"/>
      <c r="DE128" s="713"/>
      <c r="DF128" s="1023"/>
      <c r="DG128" s="1024">
        <v>334994</v>
      </c>
      <c r="DH128" s="1025"/>
      <c r="DI128" s="1025"/>
      <c r="DJ128" s="1025"/>
      <c r="DK128" s="1025"/>
      <c r="DL128" s="1025">
        <v>326200</v>
      </c>
      <c r="DM128" s="1025"/>
      <c r="DN128" s="1025"/>
      <c r="DO128" s="1025"/>
      <c r="DP128" s="1025"/>
      <c r="DQ128" s="1025">
        <v>628322</v>
      </c>
      <c r="DR128" s="1025"/>
      <c r="DS128" s="1025"/>
      <c r="DT128" s="1025"/>
      <c r="DU128" s="1025"/>
      <c r="DV128" s="1026">
        <v>0.2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475</v>
      </c>
      <c r="X129" s="1058"/>
      <c r="Y129" s="1058"/>
      <c r="Z129" s="1059"/>
      <c r="AA129" s="945">
        <v>287874499</v>
      </c>
      <c r="AB129" s="946"/>
      <c r="AC129" s="946"/>
      <c r="AD129" s="946"/>
      <c r="AE129" s="947"/>
      <c r="AF129" s="948">
        <v>293468229</v>
      </c>
      <c r="AG129" s="946"/>
      <c r="AH129" s="946"/>
      <c r="AI129" s="946"/>
      <c r="AJ129" s="947"/>
      <c r="AK129" s="948">
        <v>299118178</v>
      </c>
      <c r="AL129" s="946"/>
      <c r="AM129" s="946"/>
      <c r="AN129" s="946"/>
      <c r="AO129" s="947"/>
      <c r="AP129" s="1060"/>
      <c r="AQ129" s="1061"/>
      <c r="AR129" s="1061"/>
      <c r="AS129" s="1061"/>
      <c r="AT129" s="1062"/>
      <c r="AU129" s="215"/>
      <c r="AV129" s="215"/>
      <c r="AW129" s="215"/>
      <c r="AX129" s="1052" t="s">
        <v>476</v>
      </c>
      <c r="AY129" s="910"/>
      <c r="AZ129" s="910"/>
      <c r="BA129" s="910"/>
      <c r="BB129" s="910"/>
      <c r="BC129" s="910"/>
      <c r="BD129" s="910"/>
      <c r="BE129" s="911"/>
      <c r="BF129" s="1053" t="s">
        <v>122</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477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478</v>
      </c>
      <c r="X130" s="1058"/>
      <c r="Y130" s="1058"/>
      <c r="Z130" s="1059"/>
      <c r="AA130" s="945">
        <v>32470538</v>
      </c>
      <c r="AB130" s="946"/>
      <c r="AC130" s="946"/>
      <c r="AD130" s="946"/>
      <c r="AE130" s="947"/>
      <c r="AF130" s="948">
        <v>32356723</v>
      </c>
      <c r="AG130" s="946"/>
      <c r="AH130" s="946"/>
      <c r="AI130" s="946"/>
      <c r="AJ130" s="947"/>
      <c r="AK130" s="948">
        <v>30879082</v>
      </c>
      <c r="AL130" s="946"/>
      <c r="AM130" s="946"/>
      <c r="AN130" s="946"/>
      <c r="AO130" s="947"/>
      <c r="AP130" s="1060"/>
      <c r="AQ130" s="1061"/>
      <c r="AR130" s="1061"/>
      <c r="AS130" s="1061"/>
      <c r="AT130" s="1062"/>
      <c r="AU130" s="215"/>
      <c r="AV130" s="215"/>
      <c r="AW130" s="215"/>
      <c r="AX130" s="1052" t="s">
        <v>479</v>
      </c>
      <c r="AY130" s="910"/>
      <c r="AZ130" s="910"/>
      <c r="BA130" s="910"/>
      <c r="BB130" s="910"/>
      <c r="BC130" s="910"/>
      <c r="BD130" s="910"/>
      <c r="BE130" s="911"/>
      <c r="BF130" s="1088">
        <v>4.9000000000000004</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480</v>
      </c>
      <c r="X131" s="1095"/>
      <c r="Y131" s="1095"/>
      <c r="Z131" s="1096"/>
      <c r="AA131" s="991">
        <v>255403961</v>
      </c>
      <c r="AB131" s="973"/>
      <c r="AC131" s="973"/>
      <c r="AD131" s="973"/>
      <c r="AE131" s="974"/>
      <c r="AF131" s="972">
        <v>261111506</v>
      </c>
      <c r="AG131" s="973"/>
      <c r="AH131" s="973"/>
      <c r="AI131" s="973"/>
      <c r="AJ131" s="974"/>
      <c r="AK131" s="972">
        <v>268239096</v>
      </c>
      <c r="AL131" s="973"/>
      <c r="AM131" s="973"/>
      <c r="AN131" s="973"/>
      <c r="AO131" s="974"/>
      <c r="AP131" s="1097"/>
      <c r="AQ131" s="1098"/>
      <c r="AR131" s="1098"/>
      <c r="AS131" s="1098"/>
      <c r="AT131" s="1099"/>
      <c r="AU131" s="215"/>
      <c r="AV131" s="215"/>
      <c r="AW131" s="215"/>
      <c r="AX131" s="1070" t="s">
        <v>481</v>
      </c>
      <c r="AY131" s="713"/>
      <c r="AZ131" s="713"/>
      <c r="BA131" s="713"/>
      <c r="BB131" s="713"/>
      <c r="BC131" s="713"/>
      <c r="BD131" s="713"/>
      <c r="BE131" s="1023"/>
      <c r="BF131" s="1071">
        <v>44.6</v>
      </c>
      <c r="BG131" s="1072"/>
      <c r="BH131" s="1072"/>
      <c r="BI131" s="1072"/>
      <c r="BJ131" s="1072"/>
      <c r="BK131" s="1072"/>
      <c r="BL131" s="1073"/>
      <c r="BM131" s="1071">
        <v>400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482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483</v>
      </c>
      <c r="W132" s="1081"/>
      <c r="X132" s="1081"/>
      <c r="Y132" s="1081"/>
      <c r="Z132" s="1082"/>
      <c r="AA132" s="1083">
        <v>5.0274939420000004</v>
      </c>
      <c r="AB132" s="1084"/>
      <c r="AC132" s="1084"/>
      <c r="AD132" s="1084"/>
      <c r="AE132" s="1085"/>
      <c r="AF132" s="1086">
        <v>4.9608085830000004</v>
      </c>
      <c r="AG132" s="1084"/>
      <c r="AH132" s="1084"/>
      <c r="AI132" s="1084"/>
      <c r="AJ132" s="1085"/>
      <c r="AK132" s="1086">
        <v>4.7200591340000004</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484</v>
      </c>
      <c r="W133" s="1064"/>
      <c r="X133" s="1064"/>
      <c r="Y133" s="1064"/>
      <c r="Z133" s="1065"/>
      <c r="AA133" s="1066">
        <v>6.5</v>
      </c>
      <c r="AB133" s="1067"/>
      <c r="AC133" s="1067"/>
      <c r="AD133" s="1067"/>
      <c r="AE133" s="1068"/>
      <c r="AF133" s="1066">
        <v>6.1</v>
      </c>
      <c r="AG133" s="1067"/>
      <c r="AH133" s="1067"/>
      <c r="AI133" s="1067"/>
      <c r="AJ133" s="1068"/>
      <c r="AK133" s="1066">
        <v>4.9000000000000004</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H/eEvfH5doVYrBSXmh26ns+K8+KAntb9xm8alfGG3kcfNRnhmciz+u0/CS7+cTcsBakuzy/CbWWY53zCxcX3Ig==" saltValue="R8QJ8kYdhykTsXLuXlpLT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485</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FPRXhGGvPPImwrcB5jZFf9u7l05gsciWwiKrXyTHNVShtOr29XkxNJNlPdpQ9qJB6uVP0UYiRux8LShdT6K6Hg==" saltValue="dspBK42ul67BsecL7AX4U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xBRlqOKHsuNdI1qWrfgAF2sj6A92TdnO2riAFfsbEPAxKvu9mVDpxo3W2QWWdq0LDV9wWXS0RnIpderoW01wlw==" saltValue="cQM5uONTG0UD+mNlNdZkN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486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487</v>
      </c>
      <c r="AL6" s="248"/>
      <c r="AM6" s="248"/>
      <c r="AN6" s="248"/>
    </row>
    <row r="7" spans="1:46" ht="13.5" customHeight="1" x14ac:dyDescent="0.2">
      <c r="A7" s="247"/>
      <c r="AK7" s="250"/>
      <c r="AL7" s="251"/>
      <c r="AM7" s="251"/>
      <c r="AN7" s="252"/>
      <c r="AO7" s="1101" t="s">
        <v>488</v>
      </c>
      <c r="AP7" s="253"/>
      <c r="AQ7" s="254" t="s">
        <v>489</v>
      </c>
      <c r="AR7" s="255"/>
    </row>
    <row r="8" spans="1:46" ht="13" x14ac:dyDescent="0.2">
      <c r="A8" s="247"/>
      <c r="AK8" s="256"/>
      <c r="AL8" s="257"/>
      <c r="AM8" s="257"/>
      <c r="AN8" s="258"/>
      <c r="AO8" s="1102"/>
      <c r="AP8" s="259" t="s">
        <v>490</v>
      </c>
      <c r="AQ8" s="260" t="s">
        <v>491</v>
      </c>
      <c r="AR8" s="261" t="s">
        <v>492</v>
      </c>
    </row>
    <row r="9" spans="1:46" ht="13" x14ac:dyDescent="0.2">
      <c r="A9" s="247"/>
      <c r="AK9" s="1103" t="s">
        <v>493</v>
      </c>
      <c r="AL9" s="1104"/>
      <c r="AM9" s="1104"/>
      <c r="AN9" s="1105"/>
      <c r="AO9" s="262">
        <v>124493558</v>
      </c>
      <c r="AP9" s="262">
        <v>116990</v>
      </c>
      <c r="AQ9" s="263">
        <v>112291</v>
      </c>
      <c r="AR9" s="264">
        <v>4.2</v>
      </c>
    </row>
    <row r="10" spans="1:46" ht="13.5" customHeight="1" x14ac:dyDescent="0.2">
      <c r="A10" s="247"/>
      <c r="AK10" s="1103" t="s">
        <v>494</v>
      </c>
      <c r="AL10" s="1104"/>
      <c r="AM10" s="1104"/>
      <c r="AN10" s="1105"/>
      <c r="AO10" s="265" t="s">
        <v>495</v>
      </c>
      <c r="AP10" s="265" t="s">
        <v>495</v>
      </c>
      <c r="AQ10" s="266">
        <v>121</v>
      </c>
      <c r="AR10" s="267" t="s">
        <v>495</v>
      </c>
    </row>
    <row r="11" spans="1:46" ht="13.5" customHeight="1" x14ac:dyDescent="0.2">
      <c r="A11" s="247"/>
      <c r="AK11" s="1103" t="s">
        <v>496</v>
      </c>
      <c r="AL11" s="1104"/>
      <c r="AM11" s="1104"/>
      <c r="AN11" s="1105"/>
      <c r="AO11" s="265">
        <v>5180066</v>
      </c>
      <c r="AP11" s="265">
        <v>4868</v>
      </c>
      <c r="AQ11" s="266">
        <v>1235</v>
      </c>
      <c r="AR11" s="267">
        <v>294.2</v>
      </c>
    </row>
    <row r="12" spans="1:46" ht="13.5" customHeight="1" x14ac:dyDescent="0.2">
      <c r="A12" s="247"/>
      <c r="AK12" s="1103" t="s">
        <v>497</v>
      </c>
      <c r="AL12" s="1104"/>
      <c r="AM12" s="1104"/>
      <c r="AN12" s="1105"/>
      <c r="AO12" s="265" t="s">
        <v>495</v>
      </c>
      <c r="AP12" s="265" t="s">
        <v>495</v>
      </c>
      <c r="AQ12" s="266">
        <v>3</v>
      </c>
      <c r="AR12" s="267" t="s">
        <v>495</v>
      </c>
    </row>
    <row r="13" spans="1:46" ht="13.5" customHeight="1" x14ac:dyDescent="0.2">
      <c r="A13" s="247"/>
      <c r="AK13" s="1103" t="s">
        <v>498</v>
      </c>
      <c r="AL13" s="1104"/>
      <c r="AM13" s="1104"/>
      <c r="AN13" s="1105"/>
      <c r="AO13" s="265">
        <v>2208538</v>
      </c>
      <c r="AP13" s="265">
        <v>2075</v>
      </c>
      <c r="AQ13" s="266">
        <v>2021</v>
      </c>
      <c r="AR13" s="267">
        <v>2.7</v>
      </c>
    </row>
    <row r="14" spans="1:46" ht="13.5" customHeight="1" x14ac:dyDescent="0.2">
      <c r="A14" s="247"/>
      <c r="AK14" s="1103" t="s">
        <v>499</v>
      </c>
      <c r="AL14" s="1104"/>
      <c r="AM14" s="1104"/>
      <c r="AN14" s="1105"/>
      <c r="AO14" s="265">
        <v>1440987</v>
      </c>
      <c r="AP14" s="265">
        <v>1354</v>
      </c>
      <c r="AQ14" s="266">
        <v>1404</v>
      </c>
      <c r="AR14" s="267">
        <v>-3.6</v>
      </c>
    </row>
    <row r="15" spans="1:46" ht="13.5" customHeight="1" x14ac:dyDescent="0.2">
      <c r="A15" s="247"/>
      <c r="AK15" s="1106" t="s">
        <v>500</v>
      </c>
      <c r="AL15" s="1107"/>
      <c r="AM15" s="1107"/>
      <c r="AN15" s="1108"/>
      <c r="AO15" s="265">
        <v>-9449076</v>
      </c>
      <c r="AP15" s="265">
        <v>-8880</v>
      </c>
      <c r="AQ15" s="266">
        <v>-7200</v>
      </c>
      <c r="AR15" s="267">
        <v>23.3</v>
      </c>
    </row>
    <row r="16" spans="1:46" ht="13" x14ac:dyDescent="0.2">
      <c r="A16" s="247"/>
      <c r="AK16" s="1106" t="s">
        <v>178</v>
      </c>
      <c r="AL16" s="1107"/>
      <c r="AM16" s="1107"/>
      <c r="AN16" s="1108"/>
      <c r="AO16" s="265">
        <v>123874073</v>
      </c>
      <c r="AP16" s="265">
        <v>116407</v>
      </c>
      <c r="AQ16" s="266">
        <v>109874</v>
      </c>
      <c r="AR16" s="267">
        <v>5.9</v>
      </c>
    </row>
    <row r="17" spans="1:46" ht="13" x14ac:dyDescent="0.2">
      <c r="A17" s="247"/>
    </row>
    <row r="18" spans="1:46" ht="13" x14ac:dyDescent="0.2">
      <c r="A18" s="247"/>
      <c r="AQ18" s="268"/>
      <c r="AR18" s="268"/>
    </row>
    <row r="19" spans="1:46" ht="13" x14ac:dyDescent="0.2">
      <c r="A19" s="247"/>
      <c r="AK19" s="243" t="s">
        <v>501</v>
      </c>
    </row>
    <row r="20" spans="1:46" ht="13" x14ac:dyDescent="0.2">
      <c r="A20" s="247"/>
      <c r="AK20" s="269"/>
      <c r="AL20" s="270"/>
      <c r="AM20" s="270"/>
      <c r="AN20" s="271"/>
      <c r="AO20" s="272" t="s">
        <v>502</v>
      </c>
      <c r="AP20" s="273" t="s">
        <v>503</v>
      </c>
      <c r="AQ20" s="274" t="s">
        <v>504</v>
      </c>
      <c r="AR20" s="275"/>
    </row>
    <row r="21" spans="1:46" s="248" customFormat="1" ht="13" x14ac:dyDescent="0.2">
      <c r="A21" s="276"/>
      <c r="AK21" s="1109" t="s">
        <v>505</v>
      </c>
      <c r="AL21" s="1110"/>
      <c r="AM21" s="1110"/>
      <c r="AN21" s="1111"/>
      <c r="AO21" s="277">
        <v>11.6</v>
      </c>
      <c r="AP21" s="278">
        <v>11.47</v>
      </c>
      <c r="AQ21" s="279">
        <v>0.13</v>
      </c>
      <c r="AS21" s="280"/>
      <c r="AT21" s="276"/>
    </row>
    <row r="22" spans="1:46" s="248" customFormat="1" ht="13" x14ac:dyDescent="0.2">
      <c r="A22" s="276"/>
      <c r="AK22" s="1109" t="s">
        <v>506</v>
      </c>
      <c r="AL22" s="1110"/>
      <c r="AM22" s="1110"/>
      <c r="AN22" s="1111"/>
      <c r="AO22" s="281">
        <v>102.3</v>
      </c>
      <c r="AP22" s="282">
        <v>99.8</v>
      </c>
      <c r="AQ22" s="283">
        <v>2.5</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507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508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509</v>
      </c>
      <c r="AL29" s="248"/>
      <c r="AM29" s="248"/>
      <c r="AN29" s="248"/>
      <c r="AS29" s="290"/>
    </row>
    <row r="30" spans="1:46" ht="13.5" customHeight="1" x14ac:dyDescent="0.2">
      <c r="A30" s="247"/>
      <c r="AK30" s="250"/>
      <c r="AL30" s="251"/>
      <c r="AM30" s="251"/>
      <c r="AN30" s="252"/>
      <c r="AO30" s="1101" t="s">
        <v>488</v>
      </c>
      <c r="AP30" s="253"/>
      <c r="AQ30" s="254" t="s">
        <v>489</v>
      </c>
      <c r="AR30" s="255"/>
    </row>
    <row r="31" spans="1:46" ht="13" x14ac:dyDescent="0.2">
      <c r="A31" s="247"/>
      <c r="AK31" s="256"/>
      <c r="AL31" s="257"/>
      <c r="AM31" s="257"/>
      <c r="AN31" s="258"/>
      <c r="AO31" s="1102"/>
      <c r="AP31" s="259" t="s">
        <v>490</v>
      </c>
      <c r="AQ31" s="260" t="s">
        <v>491</v>
      </c>
      <c r="AR31" s="261" t="s">
        <v>492</v>
      </c>
    </row>
    <row r="32" spans="1:46" ht="27" customHeight="1" x14ac:dyDescent="0.2">
      <c r="A32" s="247"/>
      <c r="AK32" s="1117" t="s">
        <v>510</v>
      </c>
      <c r="AL32" s="1118"/>
      <c r="AM32" s="1118"/>
      <c r="AN32" s="1119"/>
      <c r="AO32" s="291">
        <v>33515049</v>
      </c>
      <c r="AP32" s="291">
        <v>31495</v>
      </c>
      <c r="AQ32" s="292">
        <v>29025</v>
      </c>
      <c r="AR32" s="293">
        <v>8.5</v>
      </c>
    </row>
    <row r="33" spans="1:46" ht="13.5" customHeight="1" x14ac:dyDescent="0.2">
      <c r="A33" s="247"/>
      <c r="AK33" s="1117" t="s">
        <v>511</v>
      </c>
      <c r="AL33" s="1118"/>
      <c r="AM33" s="1118"/>
      <c r="AN33" s="1119"/>
      <c r="AO33" s="291" t="s">
        <v>495</v>
      </c>
      <c r="AP33" s="291" t="s">
        <v>495</v>
      </c>
      <c r="AQ33" s="292">
        <v>2558</v>
      </c>
      <c r="AR33" s="293" t="s">
        <v>495</v>
      </c>
    </row>
    <row r="34" spans="1:46" ht="27" customHeight="1" x14ac:dyDescent="0.2">
      <c r="A34" s="247"/>
      <c r="AK34" s="1117" t="s">
        <v>512</v>
      </c>
      <c r="AL34" s="1118"/>
      <c r="AM34" s="1118"/>
      <c r="AN34" s="1119"/>
      <c r="AO34" s="291">
        <v>23654541</v>
      </c>
      <c r="AP34" s="291">
        <v>22229</v>
      </c>
      <c r="AQ34" s="292">
        <v>21936</v>
      </c>
      <c r="AR34" s="293">
        <v>1.3</v>
      </c>
    </row>
    <row r="35" spans="1:46" ht="27" customHeight="1" x14ac:dyDescent="0.2">
      <c r="A35" s="247"/>
      <c r="AK35" s="1117" t="s">
        <v>513</v>
      </c>
      <c r="AL35" s="1118"/>
      <c r="AM35" s="1118"/>
      <c r="AN35" s="1119"/>
      <c r="AO35" s="291">
        <v>6470347</v>
      </c>
      <c r="AP35" s="291">
        <v>6080</v>
      </c>
      <c r="AQ35" s="292">
        <v>9222</v>
      </c>
      <c r="AR35" s="293">
        <v>-34.1</v>
      </c>
    </row>
    <row r="36" spans="1:46" ht="27" customHeight="1" x14ac:dyDescent="0.2">
      <c r="A36" s="247"/>
      <c r="AK36" s="1117" t="s">
        <v>514</v>
      </c>
      <c r="AL36" s="1118"/>
      <c r="AM36" s="1118"/>
      <c r="AN36" s="1119"/>
      <c r="AO36" s="291" t="s">
        <v>495</v>
      </c>
      <c r="AP36" s="291" t="s">
        <v>495</v>
      </c>
      <c r="AQ36" s="292">
        <v>155</v>
      </c>
      <c r="AR36" s="293" t="s">
        <v>495</v>
      </c>
    </row>
    <row r="37" spans="1:46" ht="13.5" customHeight="1" x14ac:dyDescent="0.2">
      <c r="A37" s="247"/>
      <c r="AK37" s="1117" t="s">
        <v>515</v>
      </c>
      <c r="AL37" s="1118"/>
      <c r="AM37" s="1118"/>
      <c r="AN37" s="1119"/>
      <c r="AO37" s="291">
        <v>1055046</v>
      </c>
      <c r="AP37" s="291">
        <v>991</v>
      </c>
      <c r="AQ37" s="292">
        <v>1054</v>
      </c>
      <c r="AR37" s="293">
        <v>-6</v>
      </c>
    </row>
    <row r="38" spans="1:46" ht="27" customHeight="1" x14ac:dyDescent="0.2">
      <c r="A38" s="247"/>
      <c r="AK38" s="1120" t="s">
        <v>516</v>
      </c>
      <c r="AL38" s="1121"/>
      <c r="AM38" s="1121"/>
      <c r="AN38" s="1122"/>
      <c r="AO38" s="294">
        <v>898</v>
      </c>
      <c r="AP38" s="294">
        <v>1</v>
      </c>
      <c r="AQ38" s="295">
        <v>1</v>
      </c>
      <c r="AR38" s="283">
        <v>0</v>
      </c>
      <c r="AS38" s="290"/>
    </row>
    <row r="39" spans="1:46" ht="13" x14ac:dyDescent="0.2">
      <c r="A39" s="247"/>
      <c r="AK39" s="1120" t="s">
        <v>517</v>
      </c>
      <c r="AL39" s="1121"/>
      <c r="AM39" s="1121"/>
      <c r="AN39" s="1122"/>
      <c r="AO39" s="291">
        <v>-21155755</v>
      </c>
      <c r="AP39" s="291">
        <v>-19881</v>
      </c>
      <c r="AQ39" s="292">
        <v>-17788</v>
      </c>
      <c r="AR39" s="293">
        <v>11.8</v>
      </c>
      <c r="AS39" s="290"/>
    </row>
    <row r="40" spans="1:46" ht="27" customHeight="1" x14ac:dyDescent="0.2">
      <c r="A40" s="247"/>
      <c r="AK40" s="1117" t="s">
        <v>518</v>
      </c>
      <c r="AL40" s="1118"/>
      <c r="AM40" s="1118"/>
      <c r="AN40" s="1119"/>
      <c r="AO40" s="291">
        <v>-30879082</v>
      </c>
      <c r="AP40" s="291">
        <v>-29018</v>
      </c>
      <c r="AQ40" s="292">
        <v>-29583</v>
      </c>
      <c r="AR40" s="293">
        <v>-1.9</v>
      </c>
      <c r="AS40" s="290"/>
    </row>
    <row r="41" spans="1:46" ht="13" x14ac:dyDescent="0.2">
      <c r="A41" s="247"/>
      <c r="AK41" s="1123" t="s">
        <v>288</v>
      </c>
      <c r="AL41" s="1124"/>
      <c r="AM41" s="1124"/>
      <c r="AN41" s="1125"/>
      <c r="AO41" s="291">
        <v>12661044</v>
      </c>
      <c r="AP41" s="291">
        <v>11898</v>
      </c>
      <c r="AQ41" s="292">
        <v>16580</v>
      </c>
      <c r="AR41" s="293">
        <v>-28.2</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519</v>
      </c>
    </row>
    <row r="48" spans="1:46" ht="13" x14ac:dyDescent="0.2">
      <c r="A48" s="247"/>
      <c r="AK48" s="301" t="s">
        <v>520</v>
      </c>
      <c r="AL48" s="301"/>
      <c r="AM48" s="301"/>
      <c r="AN48" s="301"/>
      <c r="AO48" s="301"/>
      <c r="AP48" s="301"/>
      <c r="AQ48" s="302"/>
      <c r="AR48" s="301"/>
    </row>
    <row r="49" spans="1:44" ht="13.5" customHeight="1" x14ac:dyDescent="0.2">
      <c r="A49" s="247"/>
      <c r="AK49" s="303"/>
      <c r="AL49" s="304"/>
      <c r="AM49" s="1112" t="s">
        <v>488</v>
      </c>
      <c r="AN49" s="1114" t="s">
        <v>521</v>
      </c>
      <c r="AO49" s="1115"/>
      <c r="AP49" s="1115"/>
      <c r="AQ49" s="1115"/>
      <c r="AR49" s="1116"/>
    </row>
    <row r="50" spans="1:44" ht="13" x14ac:dyDescent="0.2">
      <c r="A50" s="247"/>
      <c r="AK50" s="305"/>
      <c r="AL50" s="306"/>
      <c r="AM50" s="1113"/>
      <c r="AN50" s="307" t="s">
        <v>522</v>
      </c>
      <c r="AO50" s="308" t="s">
        <v>523</v>
      </c>
      <c r="AP50" s="309" t="s">
        <v>524</v>
      </c>
      <c r="AQ50" s="310" t="s">
        <v>525</v>
      </c>
      <c r="AR50" s="311" t="s">
        <v>526</v>
      </c>
    </row>
    <row r="51" spans="1:44" ht="13" x14ac:dyDescent="0.2">
      <c r="A51" s="247"/>
      <c r="AK51" s="303" t="s">
        <v>527</v>
      </c>
      <c r="AL51" s="304"/>
      <c r="AM51" s="312">
        <v>53813828</v>
      </c>
      <c r="AN51" s="313">
        <v>50485</v>
      </c>
      <c r="AO51" s="314">
        <v>-2</v>
      </c>
      <c r="AP51" s="315">
        <v>58766</v>
      </c>
      <c r="AQ51" s="316">
        <v>2.9</v>
      </c>
      <c r="AR51" s="317">
        <v>-4.9000000000000004</v>
      </c>
    </row>
    <row r="52" spans="1:44" ht="13" x14ac:dyDescent="0.2">
      <c r="A52" s="247"/>
      <c r="AK52" s="318"/>
      <c r="AL52" s="319" t="s">
        <v>528</v>
      </c>
      <c r="AM52" s="320">
        <v>28119539</v>
      </c>
      <c r="AN52" s="321">
        <v>26380</v>
      </c>
      <c r="AO52" s="322">
        <v>-4.0999999999999996</v>
      </c>
      <c r="AP52" s="323">
        <v>29363</v>
      </c>
      <c r="AQ52" s="324">
        <v>-2.5</v>
      </c>
      <c r="AR52" s="325">
        <v>-1.6</v>
      </c>
    </row>
    <row r="53" spans="1:44" ht="13" x14ac:dyDescent="0.2">
      <c r="A53" s="247"/>
      <c r="AK53" s="303" t="s">
        <v>529</v>
      </c>
      <c r="AL53" s="304"/>
      <c r="AM53" s="312">
        <v>54943945</v>
      </c>
      <c r="AN53" s="313">
        <v>51573</v>
      </c>
      <c r="AO53" s="314">
        <v>2.2000000000000002</v>
      </c>
      <c r="AP53" s="315">
        <v>62482</v>
      </c>
      <c r="AQ53" s="316">
        <v>6.3</v>
      </c>
      <c r="AR53" s="317">
        <v>-4.0999999999999996</v>
      </c>
    </row>
    <row r="54" spans="1:44" ht="13" x14ac:dyDescent="0.2">
      <c r="A54" s="247"/>
      <c r="AK54" s="318"/>
      <c r="AL54" s="319" t="s">
        <v>528</v>
      </c>
      <c r="AM54" s="320">
        <v>31372379</v>
      </c>
      <c r="AN54" s="321">
        <v>29448</v>
      </c>
      <c r="AO54" s="322">
        <v>11.6</v>
      </c>
      <c r="AP54" s="323">
        <v>34626</v>
      </c>
      <c r="AQ54" s="324">
        <v>17.899999999999999</v>
      </c>
      <c r="AR54" s="325">
        <v>-6.3</v>
      </c>
    </row>
    <row r="55" spans="1:44" ht="13" x14ac:dyDescent="0.2">
      <c r="A55" s="247"/>
      <c r="AK55" s="303" t="s">
        <v>530</v>
      </c>
      <c r="AL55" s="304"/>
      <c r="AM55" s="312">
        <v>58138717</v>
      </c>
      <c r="AN55" s="313">
        <v>54463</v>
      </c>
      <c r="AO55" s="314">
        <v>5.6</v>
      </c>
      <c r="AP55" s="315">
        <v>59288</v>
      </c>
      <c r="AQ55" s="316">
        <v>-5.0999999999999996</v>
      </c>
      <c r="AR55" s="317">
        <v>10.7</v>
      </c>
    </row>
    <row r="56" spans="1:44" ht="13" x14ac:dyDescent="0.2">
      <c r="A56" s="247"/>
      <c r="AK56" s="318"/>
      <c r="AL56" s="319" t="s">
        <v>528</v>
      </c>
      <c r="AM56" s="320">
        <v>34040929</v>
      </c>
      <c r="AN56" s="321">
        <v>31889</v>
      </c>
      <c r="AO56" s="322">
        <v>8.3000000000000007</v>
      </c>
      <c r="AP56" s="323">
        <v>32670</v>
      </c>
      <c r="AQ56" s="324">
        <v>-5.6</v>
      </c>
      <c r="AR56" s="325">
        <v>13.9</v>
      </c>
    </row>
    <row r="57" spans="1:44" ht="13" x14ac:dyDescent="0.2">
      <c r="A57" s="247"/>
      <c r="AK57" s="303" t="s">
        <v>531</v>
      </c>
      <c r="AL57" s="304"/>
      <c r="AM57" s="312">
        <v>63794476</v>
      </c>
      <c r="AN57" s="313">
        <v>59824</v>
      </c>
      <c r="AO57" s="314">
        <v>9.8000000000000007</v>
      </c>
      <c r="AP57" s="315">
        <v>63490</v>
      </c>
      <c r="AQ57" s="316">
        <v>7.1</v>
      </c>
      <c r="AR57" s="317">
        <v>2.7</v>
      </c>
    </row>
    <row r="58" spans="1:44" ht="13" x14ac:dyDescent="0.2">
      <c r="A58" s="247"/>
      <c r="AK58" s="318"/>
      <c r="AL58" s="319" t="s">
        <v>528</v>
      </c>
      <c r="AM58" s="320">
        <v>40562947</v>
      </c>
      <c r="AN58" s="321">
        <v>38039</v>
      </c>
      <c r="AO58" s="322">
        <v>19.3</v>
      </c>
      <c r="AP58" s="323">
        <v>35347</v>
      </c>
      <c r="AQ58" s="324">
        <v>8.1999999999999993</v>
      </c>
      <c r="AR58" s="325">
        <v>11.1</v>
      </c>
    </row>
    <row r="59" spans="1:44" ht="13" x14ac:dyDescent="0.2">
      <c r="A59" s="247"/>
      <c r="AK59" s="303" t="s">
        <v>532</v>
      </c>
      <c r="AL59" s="304"/>
      <c r="AM59" s="312">
        <v>76429549</v>
      </c>
      <c r="AN59" s="313">
        <v>71823</v>
      </c>
      <c r="AO59" s="314">
        <v>20.100000000000001</v>
      </c>
      <c r="AP59" s="315">
        <v>68481</v>
      </c>
      <c r="AQ59" s="316">
        <v>7.9</v>
      </c>
      <c r="AR59" s="317">
        <v>12.2</v>
      </c>
    </row>
    <row r="60" spans="1:44" ht="13" x14ac:dyDescent="0.2">
      <c r="A60" s="247"/>
      <c r="AK60" s="318"/>
      <c r="AL60" s="319" t="s">
        <v>528</v>
      </c>
      <c r="AM60" s="320">
        <v>47438550</v>
      </c>
      <c r="AN60" s="321">
        <v>44579</v>
      </c>
      <c r="AO60" s="322">
        <v>17.2</v>
      </c>
      <c r="AP60" s="323">
        <v>38966</v>
      </c>
      <c r="AQ60" s="324">
        <v>10.199999999999999</v>
      </c>
      <c r="AR60" s="325">
        <v>7</v>
      </c>
    </row>
    <row r="61" spans="1:44" ht="13" x14ac:dyDescent="0.2">
      <c r="A61" s="247"/>
      <c r="AK61" s="303" t="s">
        <v>533</v>
      </c>
      <c r="AL61" s="326"/>
      <c r="AM61" s="312">
        <v>61424103</v>
      </c>
      <c r="AN61" s="313">
        <v>57634</v>
      </c>
      <c r="AO61" s="314">
        <v>7.1</v>
      </c>
      <c r="AP61" s="315">
        <v>62501</v>
      </c>
      <c r="AQ61" s="327">
        <v>3.8</v>
      </c>
      <c r="AR61" s="317">
        <v>3.3</v>
      </c>
    </row>
    <row r="62" spans="1:44" ht="13" x14ac:dyDescent="0.2">
      <c r="A62" s="247"/>
      <c r="AK62" s="318"/>
      <c r="AL62" s="319" t="s">
        <v>528</v>
      </c>
      <c r="AM62" s="320">
        <v>36306869</v>
      </c>
      <c r="AN62" s="321">
        <v>34067</v>
      </c>
      <c r="AO62" s="322">
        <v>10.5</v>
      </c>
      <c r="AP62" s="323">
        <v>34194</v>
      </c>
      <c r="AQ62" s="324">
        <v>5.6</v>
      </c>
      <c r="AR62" s="325">
        <v>4.9000000000000004</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72sDYterBMFpX9UKAzjxtG65yq32tRW00UMnK6Q9DbP/gbZSCMhTc0s3syDVdnn/xto9J/XYc0hHTvN4N59iyg==" saltValue="4PB8FXrdX5lSJSu7qayI7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485</v>
      </c>
    </row>
    <row r="121" spans="125:125" ht="13.5" hidden="1" customHeight="1" x14ac:dyDescent="0.2">
      <c r="DU121" s="241"/>
    </row>
  </sheetData>
  <sheetProtection algorithmName="SHA-512" hashValue="e74bMznA5tv3zkwujf1FvmmezppkpDP+vlslEvhp+infFIU3+8WRpbFln3TIczG2wJEB68bOe5yBVtlg5kjzZA==" saltValue="Kk4AjfoYI5N8IhVvD8O+1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485</v>
      </c>
    </row>
  </sheetData>
  <sheetProtection algorithmName="SHA-512" hashValue="zYBFmjATWfZnCIMHfFpaxCOxw2q/lpR/atoPcjtIMPMqekRARcKIn5lpqJEie3Pb0eSWFOZsQglIY2R/pUky3Q==" saltValue="EL0WeUDOKr87eUWmoHW53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535</v>
      </c>
      <c r="G46" s="8" t="s">
        <v>536</v>
      </c>
      <c r="H46" s="8" t="s">
        <v>537</v>
      </c>
      <c r="I46" s="8" t="s">
        <v>538</v>
      </c>
      <c r="J46" s="9" t="s">
        <v>539</v>
      </c>
    </row>
    <row r="47" spans="2:10" ht="57.75" customHeight="1" x14ac:dyDescent="0.2">
      <c r="B47" s="10"/>
      <c r="C47" s="1126" t="s">
        <v>3</v>
      </c>
      <c r="D47" s="1126"/>
      <c r="E47" s="1127"/>
      <c r="F47" s="11">
        <v>9.8800000000000008</v>
      </c>
      <c r="G47" s="12">
        <v>10.24</v>
      </c>
      <c r="H47" s="12">
        <v>9.49</v>
      </c>
      <c r="I47" s="12">
        <v>8.7100000000000009</v>
      </c>
      <c r="J47" s="13">
        <v>8.06</v>
      </c>
    </row>
    <row r="48" spans="2:10" ht="57.75" customHeight="1" x14ac:dyDescent="0.2">
      <c r="B48" s="14"/>
      <c r="C48" s="1128" t="s">
        <v>4</v>
      </c>
      <c r="D48" s="1128"/>
      <c r="E48" s="1129"/>
      <c r="F48" s="15">
        <v>1.55</v>
      </c>
      <c r="G48" s="16">
        <v>2.34</v>
      </c>
      <c r="H48" s="16">
        <v>1.25</v>
      </c>
      <c r="I48" s="16">
        <v>1.39</v>
      </c>
      <c r="J48" s="17">
        <v>0.95</v>
      </c>
    </row>
    <row r="49" spans="2:10" ht="57.75" customHeight="1" thickBot="1" x14ac:dyDescent="0.25">
      <c r="B49" s="18"/>
      <c r="C49" s="1130" t="s">
        <v>5</v>
      </c>
      <c r="D49" s="1130"/>
      <c r="E49" s="1131"/>
      <c r="F49" s="19" t="s">
        <v>540</v>
      </c>
      <c r="G49" s="20">
        <v>0.96</v>
      </c>
      <c r="H49" s="20" t="s">
        <v>541</v>
      </c>
      <c r="I49" s="20" t="s">
        <v>542</v>
      </c>
      <c r="J49" s="21" t="s">
        <v>543</v>
      </c>
    </row>
    <row r="50" spans="2:10" ht="13" x14ac:dyDescent="0.2"/>
  </sheetData>
  <sheetProtection algorithmName="SHA-512" hashValue="ab8sDhrdJ8vqUJG9vU4zXTal5hlfz0IMqk901t43yoTIZejMD9Z7EdPsUfRI79vDA1c7vFWbsPv6tuCD+9osJQ==" saltValue="Ijbx+yUf7zBgK11oK8Yoq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Props1.xml><?xml version="1.0" encoding="utf-8"?>
<ds:datastoreItem xmlns:ds="http://schemas.openxmlformats.org/officeDocument/2006/customXml" ds:itemID="{BC3000B0-2345-4A61-8AE1-F37BD48CDDF8}"/>
</file>

<file path=customXml/itemProps2.xml><?xml version="1.0" encoding="utf-8"?>
<ds:datastoreItem xmlns:ds="http://schemas.openxmlformats.org/officeDocument/2006/customXml" ds:itemID="{FFE5081C-63FF-486B-8829-31D1D5A2B555}"/>
</file>

<file path=customXml/itemProps3.xml><?xml version="1.0" encoding="utf-8"?>
<ds:datastoreItem xmlns:ds="http://schemas.openxmlformats.org/officeDocument/2006/customXml" ds:itemID="{27B48FD5-8BDA-45F9-B446-E01942473420}"/>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Printed>2026-03-11T02:43:08Z</cp:lastPrinted>
  <dcterms:created xsi:type="dcterms:W3CDTF">2026-02-23T04:34:53Z</dcterms:created>
  <dcterms:modified xsi:type="dcterms:W3CDTF">2026-03-11T08:14:38Z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ies>
</file>