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12.xml" ContentType="application/vnd.openxmlformats-officedocument.drawing+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h5-v00n-hfls01\f15102000_財政局財政部財政課\200予算第２係\班業務フォルダ\財政状況資料集(財政状況等一覧・比較分析表が統合)\R6決算\03_千葉市回答\"/>
    </mc:Choice>
  </mc:AlternateContent>
  <xr:revisionPtr revIDLastSave="0" documentId="13_ncr:1_{829C0E11-A14E-4D74-BE56-FD4B210596D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63" i="12" l="1"/>
  <c r="AA23" i="12"/>
  <c r="AU63" i="12"/>
  <c r="AP63" i="12"/>
  <c r="AF88" i="12"/>
  <c r="AA37" i="12" l="1"/>
  <c r="AA36" i="12"/>
  <c r="AA35" i="12"/>
  <c r="AA34" i="12"/>
  <c r="AA33" i="12"/>
  <c r="AA32" i="12"/>
  <c r="AA31" i="12"/>
  <c r="AA30" i="12"/>
  <c r="AA29" i="12"/>
  <c r="AA28" i="12"/>
  <c r="AP23" i="12"/>
  <c r="AA14" i="12"/>
  <c r="AA13" i="12"/>
  <c r="AA12" i="12"/>
  <c r="AA11" i="12"/>
  <c r="AA10" i="12"/>
  <c r="AA9" i="12"/>
  <c r="AA8" i="12"/>
  <c r="AA7" i="12"/>
  <c r="BG35" i="10" l="1"/>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BW40" i="10"/>
  <c r="BE40" i="10"/>
  <c r="AM40" i="10"/>
  <c r="U40" i="10"/>
  <c r="BE39" i="10"/>
  <c r="AM39" i="10"/>
  <c r="U39" i="10"/>
  <c r="BE38" i="10"/>
  <c r="AM38" i="10"/>
  <c r="U38" i="10"/>
  <c r="BE37" i="10"/>
  <c r="BE36" i="10"/>
  <c r="BW34" i="10"/>
  <c r="C34" i="10"/>
  <c r="BW35" i="10" l="1"/>
  <c r="BW36" i="10" s="1"/>
  <c r="BW37" i="10" s="1"/>
  <c r="BW38" i="10" s="1"/>
  <c r="BW39" i="10" s="1"/>
  <c r="C35" i="10"/>
  <c r="C36" i="10" s="1"/>
  <c r="C37" i="10" s="1"/>
  <c r="C38" i="10" s="1"/>
  <c r="C39" i="10" s="1"/>
  <c r="C40" i="10" s="1"/>
  <c r="C41" i="10" s="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CO41" i="10" s="1"/>
  <c r="CO42" i="10" s="1"/>
  <c r="CO43" i="10" s="1"/>
  <c r="AM34" i="10"/>
  <c r="AM35" i="10" s="1"/>
  <c r="AM36" i="10" s="1"/>
  <c r="AM37" i="10" s="1"/>
  <c r="BE34" i="10"/>
  <c r="BE35"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tc={289E78A1-7123-45D9-9E4E-E7DB53B3DDEA}</author>
    <author>tc={4A6DF16A-0B4E-4E10-BAE7-A4AB3BB397BA}</author>
    <author>tc={283B4049-0393-4BE5-BA2D-69F5E15A301A}</author>
  </authors>
  <commentList>
    <comment ref="CH16" authorId="0" shapeId="0" xr:uid="{289E78A1-7123-45D9-9E4E-E7DB53B3DDE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損益計算書「経常利益」</t>
      </text>
    </comment>
    <comment ref="CR16" authorId="1" shapeId="0" xr:uid="{4A6DF16A-0B4E-4E10-BAE7-A4AB3BB397B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資本金　100
資本金剰余金　5
の内、資本金100を計上</t>
      </text>
    </comment>
    <comment ref="CW19" authorId="2" shapeId="0" xr:uid="{283B4049-0393-4BE5-BA2D-69F5E15A301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四捨五入すると０</t>
      </text>
    </comment>
  </commentList>
</comments>
</file>

<file path=xl/sharedStrings.xml><?xml version="1.0" encoding="utf-8"?>
<sst xmlns="http://schemas.openxmlformats.org/spreadsheetml/2006/main" count="1057" uniqueCount="585">
  <si>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</si>
  <si>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</si>
  <si>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</si>
  <si>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</si>
  <si>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</si>
  <si>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</si>
  <si>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</si>
  <si>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</si>
  <si>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</si>
  <si>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</si>
  <si>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</si>
  <si>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</si>
  <si>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</si>
  <si>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</si>
  <si>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</si>
  <si>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</si>
  <si>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</si>
  <si>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</si>
  <si>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</si>
  <si>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</si>
  <si>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</si>
  <si>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</si>
  <si>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</si>
  <si>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</si>
  <si>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</si>
  <si>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</si>
  <si>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</si>
  <si>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</si>
  <si>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</si>
  <si>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</si>
  <si>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</si>
  <si>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</si>
  <si>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</si>
  <si>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</si>
  <si>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</si>
  <si>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</si>
  <si>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</si>
  <si>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</si>
  <si>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</si>
  <si>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</si>
  <si>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</si>
  <si>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</si>
  <si>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</si>
  <si>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</si>
  <si>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</si>
  <si>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</si>
  <si>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</si>
  <si>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</si>
  <si>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</si>
  <si>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</si>
  <si>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</si>
  <si>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</si>
  <si>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</si>
  <si>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</si>
  <si>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</si>
  <si>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</si>
  <si>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</si>
  <si>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</si>
  <si>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</si>
  <si>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</si>
  <si>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</si>
  <si>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</si>
  <si>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</si>
  <si>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</si>
  <si>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</si>
  <si>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</si>
  <si>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</si>
  <si>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</si>
  <si>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</si>
  <si>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</si>
  <si>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</si>
  <si>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</si>
  <si>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</si>
  <si>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</si>
  <si>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</si>
  <si>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</si>
  <si>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</si>
  <si>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</si>
  <si>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</si>
  <si>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</si>
  <si>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</si>
  <si>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</si>
  <si>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</si>
  <si>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</si>
  <si>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</si>
  <si>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</si>
  <si>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</si>
  <si>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</si>
  <si>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</si>
  <si>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</si>
  <si>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</si>
  <si>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</si>
  <si>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</si>
  <si>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</si>
  <si>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千葉市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</si>
  <si>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</si>
  <si>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</si>
  <si>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</si>
  <si>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</si>
  <si>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</si>
  <si>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</si>
  <si>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</si>
  <si>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</si>
  <si>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</si>
  <si>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</si>
  <si>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</si>
  <si>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</si>
  <si>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</si>
  <si>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</si>
  <si>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</si>
  <si>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</si>
  <si>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</si>
  <si>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</si>
  <si>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</si>
  <si>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</si>
  <si>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</si>
  <si>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</si>
  <si>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</si>
  <si>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</si>
  <si>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</si>
  <si>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</si>
  <si>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</si>
  <si>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</si>
  <si>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</si>
  <si>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</si>
  <si>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</si>
  <si>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</si>
  <si>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</si>
  <si>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</si>
  <si>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</si>
  <si>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</si>
  <si>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</si>
  <si>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</si>
  <si>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</si>
  <si>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</si>
  <si>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</si>
  <si>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</si>
  <si>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</si>
  <si>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</si>
  <si>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</si>
  <si>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</si>
  <si>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</si>
  <si>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</si>
  <si>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</si>
  <si>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</si>
  <si>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</si>
  <si>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</si>
  <si>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</si>
  <si>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</si>
  <si>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</si>
  <si>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</si>
  <si>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</si>
  <si>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</si>
  <si>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</si>
  <si>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</si>
  <si>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</si>
  <si>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</si>
  <si>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</si>
  <si>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</si>
  <si>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</si>
  <si>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</si>
  <si>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</si>
  <si>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</si>
  <si>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</si>
  <si>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</si>
  <si>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</si>
  <si>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</si>
  <si>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</si>
  <si>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</si>
  <si>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</si>
  <si>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</si>
  <si>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</si>
  <si>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</si>
  <si>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</si>
  <si>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</si>
  <si>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</si>
  <si>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</si>
  <si>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</si>
  <si>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</si>
  <si>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</si>
  <si>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</si>
  <si>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</si>
  <si>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</si>
  <si>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</si>
  <si>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</si>
  <si>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</si>
  <si>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</si>
  <si>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</si>
  <si>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</si>
  <si>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</si>
  <si>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</si>
  <si>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</si>
  <si>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</si>
  <si>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</si>
  <si>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</si>
  <si>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</si>
  <si>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</si>
  <si>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</si>
  <si>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</si>
  <si>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</si>
  <si>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</si>
  <si>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</si>
  <si>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</si>
  <si>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千葉県千葉市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</si>
  <si>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</si>
  <si>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</si>
  <si>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</si>
  <si>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</si>
  <si>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</si>
  <si>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</si>
  <si>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</si>
  <si>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</si>
  <si>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</si>
  <si>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</si>
  <si>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</si>
  <si>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</si>
  <si>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</si>
  <si>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</si>
  <si>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</si>
  <si>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</si>
  <si>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</si>
  <si>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</si>
  <si>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</si>
  <si>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</si>
  <si>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</si>
  <si>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</si>
  <si>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</si>
  <si>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</si>
  <si>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</si>
  <si>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</si>
  <si>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</si>
  <si>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</si>
  <si>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</si>
  <si>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</si>
  <si>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</si>
  <si>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</si>
  <si>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</si>
  <si>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</si>
  <si>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</si>
  <si>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</si>
  <si>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</si>
  <si>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</si>
  <si>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</si>
  <si>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</si>
  <si>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</si>
  <si>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</si>
  <si>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</si>
  <si>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</si>
  <si>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</si>
  <si>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</si>
  <si>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</si>
  <si>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</si>
  <si>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</si>
  <si>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</si>
  <si>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</si>
  <si>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</si>
  <si>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</si>
  <si>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</si>
  <si>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</si>
  <si>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</si>
  <si>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</si>
  <si>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</si>
  <si>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</si>
  <si>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</si>
  <si>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</si>
  <si>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</si>
  <si>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</si>
  <si>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</si>
  <si>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</si>
  <si>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</si>
  <si>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</si>
  <si>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</si>
  <si>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</si>
  <si>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</si>
  <si>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</si>
  <si>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</si>
  <si>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</si>
  <si>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</si>
  <si>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</si>
  <si>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</si>
  <si>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</si>
  <si>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</si>
  <si>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</si>
  <si>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</si>
  <si>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</si>
  <si>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</si>
  <si>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</si>
  <si>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</si>
  <si>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</si>
  <si>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</si>
  <si>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</si>
  <si>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</si>
  <si>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</si>
  <si>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</si>
  <si>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</si>
  <si>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</si>
  <si>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</si>
  <si>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</si>
  <si>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</si>
  <si>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</si>
  <si>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</si>
  <si>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</si>
  <si>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</si>
  <si>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</si>
  <si>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</si>
  <si>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</si>
  <si>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</si>
  <si>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</si>
  <si>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</si>
  <si>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</si>
  <si>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</si>
  <si>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</si>
  <si>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</si>
  <si>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</si>
  <si>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</si>
  <si>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</si>
  <si>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</si>
  <si>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</si>
  <si>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</si>
  <si>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</si>
  <si>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</si>
  <si>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</si>
  <si>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</si>
  <si>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</si>
  <si>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</si>
  <si>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</si>
  <si>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</si>
  <si>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</si>
  <si>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</si>
  <si>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</si>
  <si>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</si>
  <si>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</si>
  <si>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</si>
  <si>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</si>
  <si>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</si>
  <si>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</si>
  <si>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</si>
  <si>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</si>
  <si>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</si>
  <si>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</si>
  <si>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</si>
  <si>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</si>
  <si>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</si>
  <si>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</si>
  <si>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</si>
  <si>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</si>
  <si>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</si>
  <si>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</si>
  <si>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</si>
  <si>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</si>
  <si>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</si>
  <si>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</si>
  <si>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</si>
  <si>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</si>
  <si>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千葉県千葉市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</si>
  <si>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</si>
  <si>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</si>
  <si>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</si>
  <si>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</si>
  <si>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</si>
  <si>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</si>
  <si>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</si>
  <si>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</si>
  <si>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</si>
  <si>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</si>
  <si>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</si>
  <si>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</si>
  <si>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</si>
  <si>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</si>
  <si>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</si>
  <si>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</si>
  <si>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</si>
  <si>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</si>
  <si>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</si>
  <si>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</si>
  <si>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</si>
  <si>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霊園事業特別会計</t>
    <phoneticPr fontId="5"/>
  </si>
  <si>
    <t>都市計画土地区画整理事業特別会計</t>
    <phoneticPr fontId="5"/>
  </si>
  <si>
    <t>市街地再開発事業特別会計</t>
    <phoneticPr fontId="5"/>
  </si>
  <si>
    <t>公共用地取得事業特別会計</t>
    <phoneticPr fontId="5"/>
  </si>
  <si>
    <t>学校給食事業特別会計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</si>
  <si>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</si>
  <si>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</si>
  <si>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</si>
  <si>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</si>
  <si>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</si>
  <si>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</si>
  <si>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</si>
  <si>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</si>
  <si>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</si>
  <si>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</si>
  <si>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</si>
  <si>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</si>
  <si>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</si>
  <si>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</si>
  <si>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</si>
  <si>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</si>
  <si>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</si>
  <si>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競輪事業特別会計</t>
    <phoneticPr fontId="5"/>
  </si>
  <si>
    <t>病院事業会計</t>
    <phoneticPr fontId="5"/>
  </si>
  <si>
    <t>下水道事業会計</t>
    <phoneticPr fontId="5"/>
  </si>
  <si>
    <t>農業集落排水事業会計</t>
    <phoneticPr fontId="5"/>
  </si>
  <si>
    <t>水道事業会計</t>
    <phoneticPr fontId="5"/>
  </si>
  <si>
    <t>地方卸売市場事業特別会計</t>
    <phoneticPr fontId="5"/>
  </si>
  <si>
    <t>動物公園事業特別会計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</si>
  <si>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</si>
  <si>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</si>
  <si>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</si>
  <si>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</si>
  <si>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</si>
  <si>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</si>
  <si>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</si>
  <si>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</si>
  <si>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</si>
  <si>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</si>
  <si>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</si>
  <si>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</si>
  <si>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</si>
  <si>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</si>
  <si>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</si>
  <si>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</si>
  <si>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</si>
  <si>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</si>
  <si>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</si>
  <si>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</si>
  <si>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</si>
  <si>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</si>
  <si>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</si>
  <si>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</si>
  <si>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</si>
  <si>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</si>
  <si>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</si>
  <si>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</si>
  <si>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</si>
  <si>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</si>
  <si>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</si>
  <si>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</si>
  <si>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</si>
  <si>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</si>
  <si>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</si>
  <si>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</si>
  <si>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</si>
  <si>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</si>
  <si>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</si>
  <si>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</si>
  <si>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</si>
  <si>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</si>
  <si>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</si>
  <si>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</si>
  <si>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</si>
  <si>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</si>
  <si>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</si>
  <si>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</si>
  <si>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</si>
  <si>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</si>
  <si>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</si>
  <si>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</si>
  <si>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</si>
  <si>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</si>
  <si>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</si>
  <si>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</si>
  <si>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</si>
  <si>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</si>
  <si>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</si>
  <si>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</si>
  <si>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</si>
  <si>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</si>
  <si>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</si>
  <si>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</si>
  <si>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</si>
  <si>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</si>
  <si>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</si>
  <si>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</si>
  <si>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</si>
  <si>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</si>
  <si>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</si>
  <si>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</si>
  <si>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</si>
  <si>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</si>
  <si>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</si>
  <si>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</si>
  <si>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</si>
  <si>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</si>
  <si>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</si>
  <si>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</si>
  <si>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</si>
  <si>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</si>
  <si>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</si>
  <si>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</si>
  <si>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</si>
  <si>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</si>
  <si>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</si>
  <si>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</si>
  <si>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</si>
  <si>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</si>
  <si>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</si>
  <si>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</si>
  <si>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</si>
  <si>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</si>
  <si>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</si>
  <si>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</si>
  <si>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</si>
  <si>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</si>
  <si>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</si>
  <si>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</si>
  <si>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</si>
  <si>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</si>
  <si>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</si>
  <si>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</si>
  <si>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</si>
  <si>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</si>
  <si>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</si>
  <si>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</si>
  <si>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</si>
  <si>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</si>
  <si>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</si>
  <si>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</si>
  <si>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</si>
  <si>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</si>
  <si>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</si>
  <si>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</si>
  <si>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</si>
  <si>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</si>
  <si>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</si>
  <si>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</si>
  <si>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</si>
  <si>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</si>
  <si>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</si>
  <si>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</si>
  <si>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</si>
  <si>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</si>
  <si>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</si>
  <si>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</si>
  <si>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</si>
  <si>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</si>
  <si>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</si>
  <si>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</si>
  <si>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</si>
  <si>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</si>
  <si>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</si>
  <si>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1.83</t>
  </si>
  <si>
    <t>▲ 1.80</t>
  </si>
  <si>
    <t>病院事業会計</t>
  </si>
  <si>
    <t>一般会計</t>
  </si>
  <si>
    <t>下水道事業会計</t>
  </si>
  <si>
    <t>介護保険事業特別会計</t>
  </si>
  <si>
    <t>水道事業会計</t>
  </si>
  <si>
    <t>後期高齢者医療事業特別会計</t>
  </si>
  <si>
    <t>国民健康保険事業特別会計</t>
  </si>
  <si>
    <t>農業集落排水事業会計</t>
  </si>
  <si>
    <t>その他会計（赤字）</t>
  </si>
  <si>
    <t>その他会計（黒字）</t>
  </si>
  <si>
    <t>R02</t>
    <phoneticPr fontId="5"/>
  </si>
  <si>
    <t>R03</t>
    <phoneticPr fontId="5"/>
  </si>
  <si>
    <t>R04</t>
    <phoneticPr fontId="5"/>
  </si>
  <si>
    <t>R05</t>
    <phoneticPr fontId="5"/>
  </si>
  <si>
    <t>R06</t>
    <phoneticPr fontId="5"/>
  </si>
  <si>
    <t>千葉市国際交流協会</t>
    <rPh sb="0" eb="3">
      <t>チバシ</t>
    </rPh>
    <rPh sb="3" eb="5">
      <t>コクサイ</t>
    </rPh>
    <rPh sb="5" eb="7">
      <t>コウリュウ</t>
    </rPh>
    <rPh sb="7" eb="9">
      <t>キョウカイ</t>
    </rPh>
    <phoneticPr fontId="5"/>
  </si>
  <si>
    <t>千葉市文化振興財団</t>
    <rPh sb="0" eb="3">
      <t>チバシ</t>
    </rPh>
    <rPh sb="3" eb="5">
      <t>ブンカ</t>
    </rPh>
    <rPh sb="5" eb="7">
      <t>シンコウ</t>
    </rPh>
    <rPh sb="7" eb="9">
      <t>ザイダン</t>
    </rPh>
    <phoneticPr fontId="5"/>
  </si>
  <si>
    <t>千葉市スポーツ協会</t>
    <rPh sb="0" eb="3">
      <t>チバシ</t>
    </rPh>
    <rPh sb="7" eb="9">
      <t>キョウカイ</t>
    </rPh>
    <phoneticPr fontId="5"/>
  </si>
  <si>
    <t>千葉市保健医療事業団</t>
    <rPh sb="0" eb="3">
      <t>チバシ</t>
    </rPh>
    <rPh sb="3" eb="5">
      <t>ホケン</t>
    </rPh>
    <rPh sb="5" eb="7">
      <t>イリョウ</t>
    </rPh>
    <rPh sb="7" eb="10">
      <t>ジギョウダン</t>
    </rPh>
    <phoneticPr fontId="5"/>
  </si>
  <si>
    <t>千葉市産業振興財団</t>
    <rPh sb="0" eb="3">
      <t>チバシ</t>
    </rPh>
    <rPh sb="3" eb="5">
      <t>サンギョウ</t>
    </rPh>
    <rPh sb="5" eb="7">
      <t>シンコウ</t>
    </rPh>
    <rPh sb="7" eb="9">
      <t>ザイダン</t>
    </rPh>
    <phoneticPr fontId="5"/>
  </si>
  <si>
    <t>千葉市防災普及公社</t>
    <rPh sb="0" eb="3">
      <t>チバシ</t>
    </rPh>
    <rPh sb="3" eb="5">
      <t>ボウサイ</t>
    </rPh>
    <rPh sb="5" eb="7">
      <t>フキュウ</t>
    </rPh>
    <rPh sb="7" eb="9">
      <t>コウシャ</t>
    </rPh>
    <phoneticPr fontId="5"/>
  </si>
  <si>
    <t>千葉市教育振興財団</t>
    <rPh sb="0" eb="3">
      <t>チバシ</t>
    </rPh>
    <rPh sb="3" eb="5">
      <t>キョウイク</t>
    </rPh>
    <rPh sb="5" eb="7">
      <t>シンコウ</t>
    </rPh>
    <rPh sb="7" eb="9">
      <t>ザイダン</t>
    </rPh>
    <phoneticPr fontId="5"/>
  </si>
  <si>
    <t>千葉市シルバー人材センター</t>
    <rPh sb="0" eb="3">
      <t>チバシ</t>
    </rPh>
    <rPh sb="7" eb="9">
      <t>ジンザイ</t>
    </rPh>
    <phoneticPr fontId="5"/>
  </si>
  <si>
    <t>千葉市観光協会</t>
    <rPh sb="0" eb="3">
      <t>チバシ</t>
    </rPh>
    <rPh sb="3" eb="5">
      <t>カンコウ</t>
    </rPh>
    <rPh sb="5" eb="7">
      <t>キョウカイ</t>
    </rPh>
    <phoneticPr fontId="5"/>
  </si>
  <si>
    <t>千葉市住宅供給公社</t>
    <rPh sb="0" eb="3">
      <t>チバシ</t>
    </rPh>
    <rPh sb="3" eb="5">
      <t>ジュウタク</t>
    </rPh>
    <rPh sb="5" eb="7">
      <t>キョウキュウ</t>
    </rPh>
    <rPh sb="7" eb="9">
      <t>コウシャ</t>
    </rPh>
    <phoneticPr fontId="5"/>
  </si>
  <si>
    <t>千葉ショッピングセンター</t>
    <rPh sb="0" eb="2">
      <t>チバ</t>
    </rPh>
    <phoneticPr fontId="5"/>
  </si>
  <si>
    <t>千葉経済開発公社</t>
    <rPh sb="0" eb="2">
      <t>チバ</t>
    </rPh>
    <rPh sb="2" eb="4">
      <t>ケイザイ</t>
    </rPh>
    <rPh sb="4" eb="6">
      <t>カイハツ</t>
    </rPh>
    <rPh sb="6" eb="8">
      <t>コウシャ</t>
    </rPh>
    <phoneticPr fontId="5"/>
  </si>
  <si>
    <t>千葉都市モノレール</t>
    <rPh sb="0" eb="2">
      <t>チバ</t>
    </rPh>
    <rPh sb="2" eb="4">
      <t>トシ</t>
    </rPh>
    <phoneticPr fontId="5"/>
  </si>
  <si>
    <t>千葉マリンスタジアム</t>
    <rPh sb="0" eb="2">
      <t>チバ</t>
    </rPh>
    <phoneticPr fontId="5"/>
  </si>
  <si>
    <t>-</t>
    <phoneticPr fontId="2"/>
  </si>
  <si>
    <t>法適用企業</t>
    <rPh sb="0" eb="5">
      <t>ホウテキヨウキギョウ</t>
    </rPh>
    <phoneticPr fontId="2"/>
  </si>
  <si>
    <t>法非適用企業</t>
    <rPh sb="0" eb="6">
      <t>ホウヒテキヨウキギョウ</t>
    </rPh>
    <phoneticPr fontId="2"/>
  </si>
  <si>
    <t>千葉県市町村総合事務組合（一般会計）</t>
    <rPh sb="13" eb="15">
      <t>イッパン</t>
    </rPh>
    <rPh sb="15" eb="17">
      <t>カイケイ</t>
    </rPh>
    <phoneticPr fontId="2"/>
  </si>
  <si>
    <t>千葉県市町村総合事務組合（千葉県自治会館管理運営特別会計）</t>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</si>
  <si>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</si>
  <si>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13" eb="16">
      <t>チバケン</t>
    </rPh>
    <rPh sb="16" eb="19">
      <t>シチョウソン</t>
    </rPh>
    <rPh sb="19" eb="21">
      <t>コウツウ</t>
    </rPh>
    <rPh sb="21" eb="23">
      <t>サイガイ</t>
    </rPh>
    <rPh sb="23" eb="25">
      <t>キョウサイ</t>
    </rPh>
    <rPh sb="25" eb="27">
      <t>トクベツ</t>
    </rPh>
    <rPh sb="27" eb="29">
      <t>カイケイ</t>
    </rPh>
    <phoneticPr fontId="2"/>
  </si>
  <si>
    <t>千葉県後期高齢者医療広域連合（一般会計）</t>
    <rPh sb="0" eb="3">
      <t>チバケン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</si>
  <si>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千葉県後期高齢者医療広域連合（特別会計）</t>
    <rPh sb="0" eb="3">
      <t>チバケン</t>
    </rPh>
    <rPh sb="3" eb="5">
      <t>コウキ</t>
    </rPh>
    <rPh sb="5" eb="7">
      <t>コウレイ</t>
    </rPh>
    <rPh sb="7" eb="8">
      <t>シャ</t>
    </rPh>
    <rPh sb="8" eb="10">
      <t>イリョウ</t>
    </rPh>
    <rPh sb="10" eb="12">
      <t>コウイキ</t>
    </rPh>
    <rPh sb="12" eb="14">
      <t>レンゴウ</t>
    </rPh>
    <rPh sb="15" eb="17">
      <t>トクベツ</t>
    </rPh>
    <rPh sb="17" eb="19">
      <t>カイケイ</t>
    </rPh>
    <phoneticPr fontId="2"/>
  </si>
  <si>
    <t>前澤友作アートのまちづくり基金</t>
  </si>
  <si>
    <t>リサイクル等推進基金</t>
    <rPh sb="5" eb="6">
      <t>トウ</t>
    </rPh>
    <rPh sb="6" eb="10">
      <t>スイシンキキン</t>
    </rPh>
    <phoneticPr fontId="5"/>
  </si>
  <si>
    <t>緑と水辺の基金</t>
    <rPh sb="0" eb="1">
      <t>ミドリ</t>
    </rPh>
    <rPh sb="2" eb="4">
      <t>ミズベ</t>
    </rPh>
    <rPh sb="5" eb="7">
      <t>キキン</t>
    </rPh>
    <phoneticPr fontId="5"/>
  </si>
  <si>
    <t>都市モノレール基金</t>
    <rPh sb="0" eb="2">
      <t>トシ</t>
    </rPh>
    <rPh sb="7" eb="9">
      <t>キキン</t>
    </rPh>
    <phoneticPr fontId="5"/>
  </si>
  <si>
    <t>文化基金</t>
    <rPh sb="0" eb="4">
      <t>ブンカキキン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</si>
</sst>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0EA3-4A4C-94C6-A4A3E65721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49117</c:v>
                </c:pt>
                <c:pt idx="1">
                  <c:v>45730</c:v>
                </c:pt>
                <c:pt idx="2">
                  <c:v>63891</c:v>
                </c:pt>
                <c:pt idx="3">
                  <c:v>47698</c:v>
                </c:pt>
                <c:pt idx="4">
                  <c:v>64727</c:v>
                </c:pt>
              </c:numCache>
            </c:numRef>
          </c:val>
          <c:smooth val="0"/>
          <c:extLst>
            <c:ext xmlns:c16="http://schemas.microsoft.com/office/drawing/2014/chart" uri="{C3380CC4-5D6E-409C-BE32-E72D297353CC}">
              <c16:uniqueId val="{00000001-0EA3-4A4C-94C6-A4A3E65721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2.2400000000000002</c:v>
                </c:pt>
                <c:pt idx="1">
                  <c:v>1.1200000000000001</c:v>
                </c:pt>
                <c:pt idx="2">
                  <c:v>2.15</c:v>
                </c:pt>
                <c:pt idx="3">
                  <c:v>1.08</c:v>
                </c:pt>
                <c:pt idx="4">
                  <c:v>1.1000000000000001</c:v>
                </c:pt>
              </c:numCache>
            </c:numRef>
          </c:val>
          <c:extLst>
            <c:ext xmlns:c16="http://schemas.microsoft.com/office/drawing/2014/chart" uri="{C3380CC4-5D6E-409C-BE32-E72D297353CC}">
              <c16:uniqueId val="{00000000-97E4-4AB7-B083-120B95D6A2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5.0199999999999996</c:v>
                </c:pt>
                <c:pt idx="1">
                  <c:v>7.12</c:v>
                </c:pt>
                <c:pt idx="2">
                  <c:v>6.58</c:v>
                </c:pt>
                <c:pt idx="3">
                  <c:v>5.65</c:v>
                </c:pt>
                <c:pt idx="4">
                  <c:v>3.67</c:v>
                </c:pt>
              </c:numCache>
            </c:numRef>
          </c:val>
          <c:extLst>
            <c:ext xmlns:c16="http://schemas.microsoft.com/office/drawing/2014/chart" uri="{C3380CC4-5D6E-409C-BE32-E72D297353CC}">
              <c16:uniqueId val="{00000001-97E4-4AB7-B083-120B95D6A28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1.48</c:v>
                </c:pt>
                <c:pt idx="1">
                  <c:v>1.28</c:v>
                </c:pt>
                <c:pt idx="2">
                  <c:v>0.26</c:v>
                </c:pt>
                <c:pt idx="3">
                  <c:v>-1.83</c:v>
                </c:pt>
                <c:pt idx="4">
                  <c:v>-1.8</c:v>
                </c:pt>
              </c:numCache>
            </c:numRef>
          </c:val>
          <c:smooth val="0"/>
          <c:extLst>
            <c:ext xmlns:c16="http://schemas.microsoft.com/office/drawing/2014/chart" uri="{C3380CC4-5D6E-409C-BE32-E72D297353CC}">
              <c16:uniqueId val="{00000002-97E4-4AB7-B083-120B95D6A28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0.04</c:v>
                </c:pt>
                <c:pt idx="2">
                  <c:v>#N/A</c:v>
                </c:pt>
                <c:pt idx="3">
                  <c:v>0</c:v>
                </c:pt>
                <c:pt idx="4">
                  <c:v>#N/A</c:v>
                </c:pt>
                <c:pt idx="5">
                  <c:v>0</c:v>
                </c:pt>
                <c:pt idx="6">
                  <c:v>#N/A</c:v>
                </c:pt>
                <c:pt idx="7">
                  <c:v>7.0000000000000007E-2</c:v>
                </c:pt>
                <c:pt idx="8">
                  <c:v>#N/A</c:v>
                </c:pt>
                <c:pt idx="9">
                  <c:v>0</c:v>
                </c:pt>
              </c:numCache>
            </c:numRef>
          </c:val>
          <c:extLst>
            <c:ext xmlns:c16="http://schemas.microsoft.com/office/drawing/2014/chart" uri="{C3380CC4-5D6E-409C-BE32-E72D297353CC}">
              <c16:uniqueId val="{00000000-9CD0-476D-A55D-B84E4C6CFF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CD0-476D-A55D-B84E4C6CFF9A}"/>
            </c:ext>
          </c:extLst>
        </c:ser>
        <c:ser>
          <c:idx val="2"/>
          <c:order val="2"/>
          <c:tx>
            <c:strRef>
              <c:f>データシート!$A$29</c:f>
              <c:strCache>
                <c:ptCount val="1"/>
                <c:pt idx="0">
                  <c:v>農業集落排水事業会計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9CD0-476D-A55D-B84E4C6CFF9A}"/>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0.39</c:v>
                </c:pt>
                <c:pt idx="2">
                  <c:v>#N/A</c:v>
                </c:pt>
                <c:pt idx="3">
                  <c:v>0.15</c:v>
                </c:pt>
                <c:pt idx="4">
                  <c:v>#N/A</c:v>
                </c:pt>
                <c:pt idx="5">
                  <c:v>0.35</c:v>
                </c:pt>
                <c:pt idx="6">
                  <c:v>#N/A</c:v>
                </c:pt>
                <c:pt idx="7">
                  <c:v>0.05</c:v>
                </c:pt>
                <c:pt idx="8">
                  <c:v>#N/A</c:v>
                </c:pt>
                <c:pt idx="9">
                  <c:v>0.02</c:v>
                </c:pt>
              </c:numCache>
            </c:numRef>
          </c:val>
          <c:extLst>
            <c:ext xmlns:c16="http://schemas.microsoft.com/office/drawing/2014/chart" uri="{C3380CC4-5D6E-409C-BE32-E72D297353CC}">
              <c16:uniqueId val="{00000003-9CD0-476D-A55D-B84E4C6CFF9A}"/>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0.01</c:v>
                </c:pt>
                <c:pt idx="8">
                  <c:v>#N/A</c:v>
                </c:pt>
                <c:pt idx="9">
                  <c:v>0.03</c:v>
                </c:pt>
              </c:numCache>
            </c:numRef>
          </c:val>
          <c:extLst>
            <c:ext xmlns:c16="http://schemas.microsoft.com/office/drawing/2014/chart" uri="{C3380CC4-5D6E-409C-BE32-E72D297353CC}">
              <c16:uniqueId val="{00000004-9CD0-476D-A55D-B84E4C6CFF9A}"/>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0.05</c:v>
                </c:pt>
                <c:pt idx="2">
                  <c:v>#N/A</c:v>
                </c:pt>
                <c:pt idx="3">
                  <c:v>0.08</c:v>
                </c:pt>
                <c:pt idx="4">
                  <c:v>#N/A</c:v>
                </c:pt>
                <c:pt idx="5">
                  <c:v>0.05</c:v>
                </c:pt>
                <c:pt idx="6">
                  <c:v>#N/A</c:v>
                </c:pt>
                <c:pt idx="7">
                  <c:v>0.05</c:v>
                </c:pt>
                <c:pt idx="8">
                  <c:v>#N/A</c:v>
                </c:pt>
                <c:pt idx="9">
                  <c:v>0.08</c:v>
                </c:pt>
              </c:numCache>
            </c:numRef>
          </c:val>
          <c:extLst>
            <c:ext xmlns:c16="http://schemas.microsoft.com/office/drawing/2014/chart" uri="{C3380CC4-5D6E-409C-BE32-E72D297353CC}">
              <c16:uniqueId val="{00000005-9CD0-476D-A55D-B84E4C6CFF9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c:v>
                </c:pt>
                <c:pt idx="2">
                  <c:v>#N/A</c:v>
                </c:pt>
                <c:pt idx="3">
                  <c:v>0</c:v>
                </c:pt>
                <c:pt idx="4">
                  <c:v>#N/A</c:v>
                </c:pt>
                <c:pt idx="5">
                  <c:v>0.19</c:v>
                </c:pt>
                <c:pt idx="6">
                  <c:v>#N/A</c:v>
                </c:pt>
                <c:pt idx="7">
                  <c:v>0.04</c:v>
                </c:pt>
                <c:pt idx="8">
                  <c:v>#N/A</c:v>
                </c:pt>
                <c:pt idx="9">
                  <c:v>0.71</c:v>
                </c:pt>
              </c:numCache>
            </c:numRef>
          </c:val>
          <c:extLst>
            <c:ext xmlns:c16="http://schemas.microsoft.com/office/drawing/2014/chart" uri="{C3380CC4-5D6E-409C-BE32-E72D297353CC}">
              <c16:uniqueId val="{00000006-9CD0-476D-A55D-B84E4C6CFF9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0.37</c:v>
                </c:pt>
                <c:pt idx="2">
                  <c:v>#N/A</c:v>
                </c:pt>
                <c:pt idx="3">
                  <c:v>0.51</c:v>
                </c:pt>
                <c:pt idx="4">
                  <c:v>#N/A</c:v>
                </c:pt>
                <c:pt idx="5">
                  <c:v>0.39</c:v>
                </c:pt>
                <c:pt idx="6">
                  <c:v>#N/A</c:v>
                </c:pt>
                <c:pt idx="7">
                  <c:v>0.51</c:v>
                </c:pt>
                <c:pt idx="8">
                  <c:v>#N/A</c:v>
                </c:pt>
                <c:pt idx="9">
                  <c:v>0.73</c:v>
                </c:pt>
              </c:numCache>
            </c:numRef>
          </c:val>
          <c:extLst>
            <c:ext xmlns:c16="http://schemas.microsoft.com/office/drawing/2014/chart" uri="{C3380CC4-5D6E-409C-BE32-E72D297353CC}">
              <c16:uniqueId val="{00000007-9CD0-476D-A55D-B84E4C6CFF9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2.2400000000000002</c:v>
                </c:pt>
                <c:pt idx="2">
                  <c:v>#N/A</c:v>
                </c:pt>
                <c:pt idx="3">
                  <c:v>1.1100000000000001</c:v>
                </c:pt>
                <c:pt idx="4">
                  <c:v>#N/A</c:v>
                </c:pt>
                <c:pt idx="5">
                  <c:v>2.14</c:v>
                </c:pt>
                <c:pt idx="6">
                  <c:v>#N/A</c:v>
                </c:pt>
                <c:pt idx="7">
                  <c:v>1.07</c:v>
                </c:pt>
                <c:pt idx="8">
                  <c:v>#N/A</c:v>
                </c:pt>
                <c:pt idx="9">
                  <c:v>1.1000000000000001</c:v>
                </c:pt>
              </c:numCache>
            </c:numRef>
          </c:val>
          <c:extLst>
            <c:ext xmlns:c16="http://schemas.microsoft.com/office/drawing/2014/chart" uri="{C3380CC4-5D6E-409C-BE32-E72D297353CC}">
              <c16:uniqueId val="{00000008-9CD0-476D-A55D-B84E4C6CFF9A}"/>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1.1399999999999999</c:v>
                </c:pt>
                <c:pt idx="2">
                  <c:v>#N/A</c:v>
                </c:pt>
                <c:pt idx="3">
                  <c:v>2.0099999999999998</c:v>
                </c:pt>
                <c:pt idx="4">
                  <c:v>#N/A</c:v>
                </c:pt>
                <c:pt idx="5">
                  <c:v>2.64</c:v>
                </c:pt>
                <c:pt idx="6">
                  <c:v>#N/A</c:v>
                </c:pt>
                <c:pt idx="7">
                  <c:v>2.19</c:v>
                </c:pt>
                <c:pt idx="8">
                  <c:v>#N/A</c:v>
                </c:pt>
                <c:pt idx="9">
                  <c:v>1.5</c:v>
                </c:pt>
              </c:numCache>
            </c:numRef>
          </c:val>
          <c:extLst>
            <c:ext xmlns:c16="http://schemas.microsoft.com/office/drawing/2014/chart" uri="{C3380CC4-5D6E-409C-BE32-E72D297353CC}">
              <c16:uniqueId val="{00000009-9CD0-476D-A55D-B84E4C6CFF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40782</c:v>
                </c:pt>
                <c:pt idx="5">
                  <c:v>40461</c:v>
                </c:pt>
                <c:pt idx="8">
                  <c:v>39647</c:v>
                </c:pt>
                <c:pt idx="11">
                  <c:v>40105</c:v>
                </c:pt>
                <c:pt idx="14">
                  <c:v>39228</c:v>
                </c:pt>
              </c:numCache>
            </c:numRef>
          </c:val>
          <c:extLst>
            <c:ext xmlns:c16="http://schemas.microsoft.com/office/drawing/2014/chart" uri="{C3380CC4-5D6E-409C-BE32-E72D297353CC}">
              <c16:uniqueId val="{00000000-8AD5-4215-971D-146623C098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D5-4215-971D-146623C098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1697</c:v>
                </c:pt>
                <c:pt idx="3">
                  <c:v>1319</c:v>
                </c:pt>
                <c:pt idx="6">
                  <c:v>1267</c:v>
                </c:pt>
                <c:pt idx="9">
                  <c:v>1304</c:v>
                </c:pt>
                <c:pt idx="12">
                  <c:v>1359</c:v>
                </c:pt>
              </c:numCache>
            </c:numRef>
          </c:val>
          <c:extLst>
            <c:ext xmlns:c16="http://schemas.microsoft.com/office/drawing/2014/chart" uri="{C3380CC4-5D6E-409C-BE32-E72D297353CC}">
              <c16:uniqueId val="{00000002-8AD5-4215-971D-146623C098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D5-4215-971D-146623C098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9263</c:v>
                </c:pt>
                <c:pt idx="3">
                  <c:v>9545</c:v>
                </c:pt>
                <c:pt idx="6">
                  <c:v>9542</c:v>
                </c:pt>
                <c:pt idx="9">
                  <c:v>9889</c:v>
                </c:pt>
                <c:pt idx="12">
                  <c:v>8928</c:v>
                </c:pt>
              </c:numCache>
            </c:numRef>
          </c:val>
          <c:extLst>
            <c:ext xmlns:c16="http://schemas.microsoft.com/office/drawing/2014/chart" uri="{C3380CC4-5D6E-409C-BE32-E72D297353CC}">
              <c16:uniqueId val="{00000004-8AD5-4215-971D-146623C098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27187</c:v>
                </c:pt>
                <c:pt idx="3">
                  <c:v>27652</c:v>
                </c:pt>
                <c:pt idx="6">
                  <c:v>28722</c:v>
                </c:pt>
                <c:pt idx="9">
                  <c:v>29858</c:v>
                </c:pt>
                <c:pt idx="12">
                  <c:v>31253</c:v>
                </c:pt>
              </c:numCache>
            </c:numRef>
          </c:val>
          <c:extLst>
            <c:ext xmlns:c16="http://schemas.microsoft.com/office/drawing/2014/chart" uri="{C3380CC4-5D6E-409C-BE32-E72D297353CC}">
              <c16:uniqueId val="{00000005-8AD5-4215-971D-146623C098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3267</c:v>
                </c:pt>
                <c:pt idx="3">
                  <c:v>3218</c:v>
                </c:pt>
                <c:pt idx="6">
                  <c:v>2459</c:v>
                </c:pt>
                <c:pt idx="9">
                  <c:v>1825</c:v>
                </c:pt>
                <c:pt idx="12">
                  <c:v>1326</c:v>
                </c:pt>
              </c:numCache>
            </c:numRef>
          </c:val>
          <c:extLst>
            <c:ext xmlns:c16="http://schemas.microsoft.com/office/drawing/2014/chart" uri="{C3380CC4-5D6E-409C-BE32-E72D297353CC}">
              <c16:uniqueId val="{00000006-8AD5-4215-971D-146623C098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22983</c:v>
                </c:pt>
                <c:pt idx="3">
                  <c:v>24351</c:v>
                </c:pt>
                <c:pt idx="6">
                  <c:v>22205</c:v>
                </c:pt>
                <c:pt idx="9">
                  <c:v>22312</c:v>
                </c:pt>
                <c:pt idx="12">
                  <c:v>20454</c:v>
                </c:pt>
              </c:numCache>
            </c:numRef>
          </c:val>
          <c:extLst>
            <c:ext xmlns:c16="http://schemas.microsoft.com/office/drawing/2014/chart" uri="{C3380CC4-5D6E-409C-BE32-E72D297353CC}">
              <c16:uniqueId val="{00000007-8AD5-4215-971D-146623C098D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23615</c:v>
                </c:pt>
                <c:pt idx="2">
                  <c:v>#N/A</c:v>
                </c:pt>
                <c:pt idx="3">
                  <c:v>#N/A</c:v>
                </c:pt>
                <c:pt idx="4">
                  <c:v>25624</c:v>
                </c:pt>
                <c:pt idx="5">
                  <c:v>#N/A</c:v>
                </c:pt>
                <c:pt idx="6">
                  <c:v>#N/A</c:v>
                </c:pt>
                <c:pt idx="7">
                  <c:v>24548</c:v>
                </c:pt>
                <c:pt idx="8">
                  <c:v>#N/A</c:v>
                </c:pt>
                <c:pt idx="9">
                  <c:v>#N/A</c:v>
                </c:pt>
                <c:pt idx="10">
                  <c:v>25083</c:v>
                </c:pt>
                <c:pt idx="11">
                  <c:v>#N/A</c:v>
                </c:pt>
                <c:pt idx="12">
                  <c:v>#N/A</c:v>
                </c:pt>
                <c:pt idx="13">
                  <c:v>24092</c:v>
                </c:pt>
                <c:pt idx="14">
                  <c:v>#N/A</c:v>
                </c:pt>
              </c:numCache>
            </c:numRef>
          </c:val>
          <c:smooth val="0"/>
          <c:extLst>
            <c:ext xmlns:c16="http://schemas.microsoft.com/office/drawing/2014/chart" uri="{C3380CC4-5D6E-409C-BE32-E72D297353CC}">
              <c16:uniqueId val="{00000008-8AD5-4215-971D-146623C098D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440093</c:v>
                </c:pt>
                <c:pt idx="5">
                  <c:v>447675</c:v>
                </c:pt>
                <c:pt idx="8">
                  <c:v>449959</c:v>
                </c:pt>
                <c:pt idx="11">
                  <c:v>442310</c:v>
                </c:pt>
                <c:pt idx="14">
                  <c:v>435249</c:v>
                </c:pt>
              </c:numCache>
            </c:numRef>
          </c:val>
          <c:extLst>
            <c:ext xmlns:c16="http://schemas.microsoft.com/office/drawing/2014/chart" uri="{C3380CC4-5D6E-409C-BE32-E72D297353CC}">
              <c16:uniqueId val="{00000000-9A3C-459E-8560-0F806606CC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160232</c:v>
                </c:pt>
                <c:pt idx="5">
                  <c:v>154906</c:v>
                </c:pt>
                <c:pt idx="8">
                  <c:v>149946</c:v>
                </c:pt>
                <c:pt idx="11">
                  <c:v>148342</c:v>
                </c:pt>
                <c:pt idx="14">
                  <c:v>152030</c:v>
                </c:pt>
              </c:numCache>
            </c:numRef>
          </c:val>
          <c:extLst>
            <c:ext xmlns:c16="http://schemas.microsoft.com/office/drawing/2014/chart" uri="{C3380CC4-5D6E-409C-BE32-E72D297353CC}">
              <c16:uniqueId val="{00000001-9A3C-459E-8560-0F806606CC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122649</c:v>
                </c:pt>
                <c:pt idx="5">
                  <c:v>138842</c:v>
                </c:pt>
                <c:pt idx="8">
                  <c:v>141690</c:v>
                </c:pt>
                <c:pt idx="11">
                  <c:v>151651</c:v>
                </c:pt>
                <c:pt idx="14">
                  <c:v>151914</c:v>
                </c:pt>
              </c:numCache>
            </c:numRef>
          </c:val>
          <c:extLst>
            <c:ext xmlns:c16="http://schemas.microsoft.com/office/drawing/2014/chart" uri="{C3380CC4-5D6E-409C-BE32-E72D297353CC}">
              <c16:uniqueId val="{00000002-9A3C-459E-8560-0F806606CC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3C-459E-8560-0F806606CC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3C-459E-8560-0F806606CC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393</c:v>
                </c:pt>
                <c:pt idx="3">
                  <c:v>140</c:v>
                </c:pt>
                <c:pt idx="6">
                  <c:v>305</c:v>
                </c:pt>
                <c:pt idx="9">
                  <c:v>165</c:v>
                </c:pt>
                <c:pt idx="12">
                  <c:v>0</c:v>
                </c:pt>
              </c:numCache>
            </c:numRef>
          </c:val>
          <c:extLst>
            <c:ext xmlns:c16="http://schemas.microsoft.com/office/drawing/2014/chart" uri="{C3380CC4-5D6E-409C-BE32-E72D297353CC}">
              <c16:uniqueId val="{00000005-9A3C-459E-8560-0F806606CC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56520</c:v>
                </c:pt>
                <c:pt idx="3">
                  <c:v>59685</c:v>
                </c:pt>
                <c:pt idx="6">
                  <c:v>57415</c:v>
                </c:pt>
                <c:pt idx="9">
                  <c:v>59941</c:v>
                </c:pt>
                <c:pt idx="12">
                  <c:v>60571</c:v>
                </c:pt>
              </c:numCache>
            </c:numRef>
          </c:val>
          <c:extLst>
            <c:ext xmlns:c16="http://schemas.microsoft.com/office/drawing/2014/chart" uri="{C3380CC4-5D6E-409C-BE32-E72D297353CC}">
              <c16:uniqueId val="{00000006-9A3C-459E-8560-0F806606CC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A3C-459E-8560-0F806606CC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124930</c:v>
                </c:pt>
                <c:pt idx="3">
                  <c:v>123166</c:v>
                </c:pt>
                <c:pt idx="6">
                  <c:v>124719</c:v>
                </c:pt>
                <c:pt idx="9">
                  <c:v>125047</c:v>
                </c:pt>
                <c:pt idx="12">
                  <c:v>124730</c:v>
                </c:pt>
              </c:numCache>
            </c:numRef>
          </c:val>
          <c:extLst>
            <c:ext xmlns:c16="http://schemas.microsoft.com/office/drawing/2014/chart" uri="{C3380CC4-5D6E-409C-BE32-E72D297353CC}">
              <c16:uniqueId val="{00000008-9A3C-459E-8560-0F806606CC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12515</c:v>
                </c:pt>
                <c:pt idx="3">
                  <c:v>11306</c:v>
                </c:pt>
                <c:pt idx="6">
                  <c:v>10837</c:v>
                </c:pt>
                <c:pt idx="9">
                  <c:v>10205</c:v>
                </c:pt>
                <c:pt idx="12">
                  <c:v>10015</c:v>
                </c:pt>
              </c:numCache>
            </c:numRef>
          </c:val>
          <c:extLst>
            <c:ext xmlns:c16="http://schemas.microsoft.com/office/drawing/2014/chart" uri="{C3380CC4-5D6E-409C-BE32-E72D297353CC}">
              <c16:uniqueId val="{00000009-9A3C-459E-8560-0F806606CC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819026</c:v>
                </c:pt>
                <c:pt idx="3">
                  <c:v>821679</c:v>
                </c:pt>
                <c:pt idx="6">
                  <c:v>835279</c:v>
                </c:pt>
                <c:pt idx="9">
                  <c:v>834784</c:v>
                </c:pt>
                <c:pt idx="12">
                  <c:v>835621</c:v>
                </c:pt>
              </c:numCache>
            </c:numRef>
          </c:val>
          <c:extLst>
            <c:ext xmlns:c16="http://schemas.microsoft.com/office/drawing/2014/chart" uri="{C3380CC4-5D6E-409C-BE32-E72D297353CC}">
              <c16:uniqueId val="{0000000A-9A3C-459E-8560-0F806606CC3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290408</c:v>
                </c:pt>
                <c:pt idx="2">
                  <c:v>#N/A</c:v>
                </c:pt>
                <c:pt idx="3">
                  <c:v>#N/A</c:v>
                </c:pt>
                <c:pt idx="4">
                  <c:v>274553</c:v>
                </c:pt>
                <c:pt idx="5">
                  <c:v>#N/A</c:v>
                </c:pt>
                <c:pt idx="6">
                  <c:v>#N/A</c:v>
                </c:pt>
                <c:pt idx="7">
                  <c:v>286961</c:v>
                </c:pt>
                <c:pt idx="8">
                  <c:v>#N/A</c:v>
                </c:pt>
                <c:pt idx="9">
                  <c:v>#N/A</c:v>
                </c:pt>
                <c:pt idx="10">
                  <c:v>287838</c:v>
                </c:pt>
                <c:pt idx="11">
                  <c:v>#N/A</c:v>
                </c:pt>
                <c:pt idx="12">
                  <c:v>#N/A</c:v>
                </c:pt>
                <c:pt idx="13">
                  <c:v>291745</c:v>
                </c:pt>
                <c:pt idx="14">
                  <c:v>#N/A</c:v>
                </c:pt>
              </c:numCache>
            </c:numRef>
          </c:val>
          <c:smooth val="0"/>
          <c:extLst>
            <c:ext xmlns:c16="http://schemas.microsoft.com/office/drawing/2014/chart" uri="{C3380CC4-5D6E-409C-BE32-E72D297353CC}">
              <c16:uniqueId val="{0000000B-9A3C-459E-8560-0F806606CC3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17037</c:v>
                </c:pt>
                <c:pt idx="1">
                  <c:v>14925</c:v>
                </c:pt>
                <c:pt idx="2">
                  <c:v>9937</c:v>
                </c:pt>
              </c:numCache>
            </c:numRef>
          </c:val>
          <c:extLst>
            <c:ext xmlns:c16="http://schemas.microsoft.com/office/drawing/2014/chart" uri="{C3380CC4-5D6E-409C-BE32-E72D297353CC}">
              <c16:uniqueId val="{00000000-4DA9-4DA8-BE5D-0A4B379EA6C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1022</c:v>
                </c:pt>
                <c:pt idx="2">
                  <c:v>1916</c:v>
                </c:pt>
              </c:numCache>
            </c:numRef>
          </c:val>
          <c:extLst>
            <c:ext xmlns:c16="http://schemas.microsoft.com/office/drawing/2014/chart" uri="{C3380CC4-5D6E-409C-BE32-E72D297353CC}">
              <c16:uniqueId val="{00000001-4DA9-4DA8-BE5D-0A4B379EA6C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10375</c:v>
                </c:pt>
                <c:pt idx="1">
                  <c:v>13433</c:v>
                </c:pt>
                <c:pt idx="2">
                  <c:v>13319</c:v>
                </c:pt>
              </c:numCache>
            </c:numRef>
          </c:val>
          <c:extLst>
            <c:ext xmlns:c16="http://schemas.microsoft.com/office/drawing/2014/chart" uri="{C3380CC4-5D6E-409C-BE32-E72D297353CC}">
              <c16:uniqueId val="{00000002-4DA9-4DA8-BE5D-0A4B379EA6C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千葉県千葉市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元利償還金は、元金償還の減により、令和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年度は減となっています。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減債基金積立不足算定額は、積立不足率の減少により、令和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年度は減となっています。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満期一括償還地方債に係る年度割相当額は、満期一括償還地方債の発行が増加傾向となっているため、令和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年度は増となっています。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以上のことなどから、令和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年度の実質公債費比率の分子は、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今後、施設の老朽化対策の増加に加え、物価高や人件費の上昇などによる事業費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増加のほか、金利の上昇による影響も踏まえると、比率上昇が懸念されますが、市債の発行を適正規模にするよう努め、持続可能な財政構造の確立を目指し、着実に歩を進めます。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年度末において、減債基金積立金の年度を超えた一般会計への貸付額が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億円あります。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引き続き、可能な限り早期の返済に努めます。</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千葉県千葉市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将来負担額については、前年度と比べると、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退職手当負担見込額の増加などにより、実質的な将来負担額（将来負担比率の分子）は増加しています。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引き続き、持続可能な財政構造の構築を推進してまいります。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千葉県千葉市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令和６年度は、前澤友作アートのまちづくり基金などの新設や、令和６年度の普通交付税の再算定において措置された臨時財政対策債</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償還基金費を減債基金に積み立てたものの、収支不足のため財政調整基金の取崩しや千葉市職員退職手当基金の取崩しを行ったことか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ら、基金全体として前年度に比べ減少しました。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（基金全体△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百万円（うち財政調整基金△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百万円、千葉市職員退職手当基金△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・財政調整基金については、急激な景気低迷時等に対応できる基金残高を確保し、健全な財政運営に努めてまいります。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・それ以外の基金ついても、各基金の目的に沿って活用してまいります。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・リサイクル等推進基金：廃棄物の減量、再利用及び適正処理を推進するための基金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・緑と水辺の基金：緑と水辺を生かした快適な都市環境を創造するための基金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・前澤友作アートのまちづくり基金：アートを活用した創造的な地域空間及び地域活動の創出を図るための基金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・文化基金：文化振興を図るための基金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・都市モノレール基金：都市モノレール施設の更新等に必要な経費に充てるための基金</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・千葉市職員退職手当基金については、退職者発生年度につき退職手当の支払いのために基金の取崩しを行ったことから、前年度と比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較して基金残高が大幅に減少しました。（△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・文化基金の減少は、令和５年度に積み立てた寄附金を取崩して、新設した前澤友作アートのまちづくり基金に振り替えたことによるも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のです。（△</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・その他特定目的基金については、令和７年度に新日本建設・金綱一男こども若者育英基金を新設しました。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また、市庁舎整備基金については、令和８年３月に廃止予定です。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・令和６年度は、収支不足対応のための取崩しを行なったため、前年度に比べ減少しました。（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・景気変動による税収減、物価高騰や災害など予期せぬ支出に備えるため、安定的な財政運営に必要な一定程度の基金残高の確保に努め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てまいります。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・令和６年度の普通交付税の再算定において措置された臨時財政対策債償還基金費を積み立てた分が取崩しよりも多かったため、前年度に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比べ増加しました。（＋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・令和６年度に積み立てた臨時財政対策債償還基金費については、令和７年度及び令和８年度における臨時財政対策債の償還財源として</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計画的に取崩しを行ってまいります。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・令和７年度の普通交付税の再算定において措置された臨時財政対策債償還基金費についても、令和７年度中に減債基金に積み立てる予</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定です。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千葉県千葉市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983,896
944,521
271.76
535,358,439
531,075,337
2,981,132
270,424,205
707,487,269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年度は、前年度と比較すると、分子（基準財政収入額）である地方</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特例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交付金や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固定資産税</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が増となったものの、分母（基準財政需要額）である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こども子育て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地域振興費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も増となり、財政力指数は減となりました。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なお、類似団体と比較すると、税収基盤が強いことなどから、依然として平均値を上回っています。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160565</xdr:rowOff>
    </xdr:from>
    <xdr:to>
      <xdr:col>23</xdr:col>
      <xdr:colOff>133350</xdr:colOff>
      <xdr:row>40</xdr:row>
      <xdr:rowOff>23585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471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91622</xdr:rowOff>
    </xdr:from>
    <xdr:to>
      <xdr:col>19</xdr:col>
      <xdr:colOff>133350</xdr:colOff>
      <xdr:row>39</xdr:row>
      <xdr:rowOff>160565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77817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60070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91622</xdr:rowOff>
    </xdr:from>
    <xdr:to>
      <xdr:col>15</xdr:col>
      <xdr:colOff>82550</xdr:colOff>
      <xdr:row>39</xdr:row>
      <xdr:rowOff>91622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778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22678</xdr:rowOff>
    </xdr:from>
    <xdr:to>
      <xdr:col>11</xdr:col>
      <xdr:colOff>31750</xdr:colOff>
      <xdr:row>39</xdr:row>
      <xdr:rowOff>91622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7092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144235</xdr:rowOff>
    </xdr:from>
    <xdr:to>
      <xdr:col>23</xdr:col>
      <xdr:colOff>184150</xdr:colOff>
      <xdr:row>40</xdr:row>
      <xdr:rowOff>74385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160762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109765</xdr:rowOff>
    </xdr:from>
    <xdr:to>
      <xdr:col>19</xdr:col>
      <xdr:colOff>184150</xdr:colOff>
      <xdr:row>40</xdr:row>
      <xdr:rowOff>39915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50092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40822</xdr:rowOff>
    </xdr:from>
    <xdr:to>
      <xdr:col>15</xdr:col>
      <xdr:colOff>133350</xdr:colOff>
      <xdr:row>39</xdr:row>
      <xdr:rowOff>142422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152599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40822</xdr:rowOff>
    </xdr:from>
    <xdr:to>
      <xdr:col>11</xdr:col>
      <xdr:colOff>82550</xdr:colOff>
      <xdr:row>39</xdr:row>
      <xdr:rowOff>142422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152599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143328</xdr:rowOff>
    </xdr:from>
    <xdr:to>
      <xdr:col>7</xdr:col>
      <xdr:colOff>31750</xdr:colOff>
      <xdr:row>39</xdr:row>
      <xdr:rowOff>73478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83655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年度は、前年度と比較すると、分母（経常一般財源等）である市税が増となったものの、分子（経常経費充当一般財源）である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扶助費やが増となったことから、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ポイント増となりました。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類似団体と比較すると財政構造の弾力性がやや欠ける状況です。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143933</xdr:rowOff>
    </xdr:from>
    <xdr:to>
      <xdr:col>23</xdr:col>
      <xdr:colOff>133350</xdr:colOff>
      <xdr:row>65</xdr:row>
      <xdr:rowOff>26105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116733"/>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103717</xdr:rowOff>
    </xdr:from>
    <xdr:to>
      <xdr:col>19</xdr:col>
      <xdr:colOff>133350</xdr:colOff>
      <xdr:row>64</xdr:row>
      <xdr:rowOff>143933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7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81438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3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64</xdr:row>
      <xdr:rowOff>103717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754783"/>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64</xdr:row>
      <xdr:rowOff>63500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754783"/>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146755</xdr:rowOff>
    </xdr:from>
    <xdr:to>
      <xdr:col>23</xdr:col>
      <xdr:colOff>184150</xdr:colOff>
      <xdr:row>65</xdr:row>
      <xdr:rowOff>76905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118832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9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93133</xdr:rowOff>
    </xdr:from>
    <xdr:to>
      <xdr:col>19</xdr:col>
      <xdr:colOff>184150</xdr:colOff>
      <xdr:row>65</xdr:row>
      <xdr:rowOff>23283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8060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5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52917</xdr:rowOff>
    </xdr:from>
    <xdr:to>
      <xdr:col>15</xdr:col>
      <xdr:colOff>133350</xdr:colOff>
      <xdr:row>64</xdr:row>
      <xdr:rowOff>154517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74083</xdr:rowOff>
    </xdr:from>
    <xdr:to>
      <xdr:col>11</xdr:col>
      <xdr:colOff>82550</xdr:colOff>
      <xdr:row>63</xdr:row>
      <xdr:rowOff>4233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160460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[179,222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年度は、前年度と比較すると、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退職手当などの人件費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となったことなどから、住民１人あたり約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2,600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概ね平均値と一致しています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66247</xdr:rowOff>
    </xdr:from>
    <xdr:to>
      <xdr:col>23</xdr:col>
      <xdr:colOff>133350</xdr:colOff>
      <xdr:row>89</xdr:row>
      <xdr:rowOff>169306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2247"/>
          <a:ext cx="0" cy="1646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141383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169306</xdr:rowOff>
    </xdr:from>
    <xdr:to>
      <xdr:col>24</xdr:col>
      <xdr:colOff>12700</xdr:colOff>
      <xdr:row>89</xdr:row>
      <xdr:rowOff>169306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152624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66247</xdr:rowOff>
    </xdr:from>
    <xdr:to>
      <xdr:col>24</xdr:col>
      <xdr:colOff>12700</xdr:colOff>
      <xdr:row>80</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65940</xdr:rowOff>
    </xdr:from>
    <xdr:to>
      <xdr:col>23</xdr:col>
      <xdr:colOff>133350</xdr:colOff>
      <xdr:row>85</xdr:row>
      <xdr:rowOff>462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67740"/>
          <a:ext cx="838200" cy="10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95079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96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123002</xdr:rowOff>
    </xdr:from>
    <xdr:to>
      <xdr:col>23</xdr:col>
      <xdr:colOff>184150</xdr:colOff>
      <xdr:row>85</xdr:row>
      <xdr:rowOff>53152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65940</xdr:rowOff>
    </xdr:from>
    <xdr:to>
      <xdr:col>19</xdr:col>
      <xdr:colOff>133350</xdr:colOff>
      <xdr:row>87</xdr:row>
      <xdr:rowOff>42757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467740"/>
          <a:ext cx="889000" cy="49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149678</xdr:rowOff>
    </xdr:from>
    <xdr:to>
      <xdr:col>19</xdr:col>
      <xdr:colOff>184150</xdr:colOff>
      <xdr:row>83</xdr:row>
      <xdr:rowOff>79828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90005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77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121802</xdr:rowOff>
    </xdr:from>
    <xdr:to>
      <xdr:col>15</xdr:col>
      <xdr:colOff>82550</xdr:colOff>
      <xdr:row>87</xdr:row>
      <xdr:rowOff>42757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23602"/>
          <a:ext cx="889000" cy="43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66658</xdr:rowOff>
    </xdr:from>
    <xdr:to>
      <xdr:col>15</xdr:col>
      <xdr:colOff>133350</xdr:colOff>
      <xdr:row>84</xdr:row>
      <xdr:rowOff>168258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6985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160469</xdr:rowOff>
    </xdr:from>
    <xdr:to>
      <xdr:col>11</xdr:col>
      <xdr:colOff>31750</xdr:colOff>
      <xdr:row>84</xdr:row>
      <xdr:rowOff>121802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47919"/>
          <a:ext cx="889000" cy="47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48608</xdr:rowOff>
    </xdr:from>
    <xdr:to>
      <xdr:col>11</xdr:col>
      <xdr:colOff>82550</xdr:colOff>
      <xdr:row>83</xdr:row>
      <xdr:rowOff>150208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7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160385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4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46856</xdr:rowOff>
    </xdr:from>
    <xdr:to>
      <xdr:col>7</xdr:col>
      <xdr:colOff>31750</xdr:colOff>
      <xdr:row>80</xdr:row>
      <xdr:rowOff>148456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76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158633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3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121112</xdr:rowOff>
    </xdr:from>
    <xdr:to>
      <xdr:col>23</xdr:col>
      <xdr:colOff>184150</xdr:colOff>
      <xdr:row>85</xdr:row>
      <xdr:rowOff>51262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2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137639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6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15140</xdr:rowOff>
    </xdr:from>
    <xdr:to>
      <xdr:col>19</xdr:col>
      <xdr:colOff>184150</xdr:colOff>
      <xdr:row>84</xdr:row>
      <xdr:rowOff>116740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1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101517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0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163407</xdr:rowOff>
    </xdr:from>
    <xdr:to>
      <xdr:col>15</xdr:col>
      <xdr:colOff>133350</xdr:colOff>
      <xdr:row>87</xdr:row>
      <xdr:rowOff>93557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78334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994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71002</xdr:rowOff>
    </xdr:from>
    <xdr:to>
      <xdr:col>11</xdr:col>
      <xdr:colOff>82550</xdr:colOff>
      <xdr:row>85</xdr:row>
      <xdr:rowOff>1152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7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157379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59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109669</xdr:rowOff>
    </xdr:from>
    <xdr:to>
      <xdr:col>7</xdr:col>
      <xdr:colOff>31750</xdr:colOff>
      <xdr:row>82</xdr:row>
      <xdr:rowOff>39819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9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24596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83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本市の給与水準は、人事委員会の給与勧告に基づく給与改定により、民間水準に準拠することを基本としています。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また、ラスパイレス指数については、国と本市の給料表上の引上率の相違により、前年度比で減少する結果となりました。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引き続き、適正な給与水準となるよう努めてまいります。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66221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60500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100693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6394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169636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6739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67129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7428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「千葉市定員適正化計画」に基づき、組織及び業務の見直しや委託化等、効率的な行政運営に努めてきたことにより、類似団体の平均値を下回っています。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引き続き、「千葉市定員適正化計画」に基づき、適切な定員管理に取り組んでいきます。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18034</xdr:rowOff>
    </xdr:from>
    <xdr:to>
      <xdr:col>81</xdr:col>
      <xdr:colOff>44450</xdr:colOff>
      <xdr:row>61</xdr:row>
      <xdr:rowOff>27686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7648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71899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160528</xdr:rowOff>
    </xdr:from>
    <xdr:to>
      <xdr:col>77</xdr:col>
      <xdr:colOff>44450</xdr:colOff>
      <xdr:row>61</xdr:row>
      <xdr:rowOff>18034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475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142765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7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160528</xdr:rowOff>
    </xdr:from>
    <xdr:to>
      <xdr:col>72</xdr:col>
      <xdr:colOff>203200</xdr:colOff>
      <xdr:row>60</xdr:row>
      <xdr:rowOff>170180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4475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118635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170180</xdr:rowOff>
    </xdr:from>
    <xdr:to>
      <xdr:col>68</xdr:col>
      <xdr:colOff>152400</xdr:colOff>
      <xdr:row>61</xdr:row>
      <xdr:rowOff>8382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4571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108983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94505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148336</xdr:rowOff>
    </xdr:from>
    <xdr:to>
      <xdr:col>81</xdr:col>
      <xdr:colOff>95250</xdr:colOff>
      <xdr:row>61</xdr:row>
      <xdr:rowOff>78486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164863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138684</xdr:rowOff>
    </xdr:from>
    <xdr:to>
      <xdr:col>77</xdr:col>
      <xdr:colOff>95250</xdr:colOff>
      <xdr:row>61</xdr:row>
      <xdr:rowOff>68834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79011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9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109728</xdr:rowOff>
    </xdr:from>
    <xdr:to>
      <xdr:col>73</xdr:col>
      <xdr:colOff>44450</xdr:colOff>
      <xdr:row>61</xdr:row>
      <xdr:rowOff>39878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50055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119380</xdr:rowOff>
    </xdr:from>
    <xdr:to>
      <xdr:col>68</xdr:col>
      <xdr:colOff>203200</xdr:colOff>
      <xdr:row>61</xdr:row>
      <xdr:rowOff>49530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59707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129032</xdr:rowOff>
    </xdr:from>
    <xdr:to>
      <xdr:col>64</xdr:col>
      <xdr:colOff>152400</xdr:colOff>
      <xdr:row>61</xdr:row>
      <xdr:rowOff>59182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69359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8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年度は、分子となる公債費が元金償還額の減により減少するとともに、分母となる標準財政規模の増により、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ポイントの減となりました。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県内団体と比較すると、平成</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年度の政令市移行を契機とする積極的な都市基盤整備に係る市債の償還が続いていることから、平均値よりも高い水準となっています。</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今後、施設の老朽化対策の増加に加え、物価高や人件費の上昇などによる事業費</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増加のほか、金利の上昇による影響も踏まえると、比率上昇が懸念されますが、市債の発行を適正規模にするよう努め、持続可能な財政構造の確立を目指し、着実に歩を進めます。</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31045</xdr:rowOff>
    </xdr:from>
    <xdr:to>
      <xdr:col>81</xdr:col>
      <xdr:colOff>44450</xdr:colOff>
      <xdr:row>44</xdr:row>
      <xdr:rowOff>71261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57484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146349</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3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57855</xdr:rowOff>
    </xdr:from>
    <xdr:to>
      <xdr:col>77</xdr:col>
      <xdr:colOff>44450</xdr:colOff>
      <xdr:row>44</xdr:row>
      <xdr:rowOff>71261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60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57855</xdr:rowOff>
    </xdr:from>
    <xdr:to>
      <xdr:col>72</xdr:col>
      <xdr:colOff>203200</xdr:colOff>
      <xdr:row>44</xdr:row>
      <xdr:rowOff>138289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6016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123772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138289</xdr:rowOff>
    </xdr:from>
    <xdr:to>
      <xdr:col>68</xdr:col>
      <xdr:colOff>152400</xdr:colOff>
      <xdr:row>45</xdr:row>
      <xdr:rowOff>47272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6820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163988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151695</xdr:rowOff>
    </xdr:from>
    <xdr:to>
      <xdr:col>81</xdr:col>
      <xdr:colOff>95250</xdr:colOff>
      <xdr:row>44</xdr:row>
      <xdr:rowOff>81845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123772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49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20461</xdr:rowOff>
    </xdr:from>
    <xdr:to>
      <xdr:col>77</xdr:col>
      <xdr:colOff>95250</xdr:colOff>
      <xdr:row>44</xdr:row>
      <xdr:rowOff>122061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106838</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65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7055</xdr:rowOff>
    </xdr:from>
    <xdr:to>
      <xdr:col>73</xdr:col>
      <xdr:colOff>44450</xdr:colOff>
      <xdr:row>44</xdr:row>
      <xdr:rowOff>108655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93432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87489</xdr:rowOff>
    </xdr:from>
    <xdr:to>
      <xdr:col>68</xdr:col>
      <xdr:colOff>203200</xdr:colOff>
      <xdr:row>45</xdr:row>
      <xdr:rowOff>17639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6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2416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71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167922</xdr:rowOff>
    </xdr:from>
    <xdr:to>
      <xdr:col>64</xdr:col>
      <xdr:colOff>152400</xdr:colOff>
      <xdr:row>45</xdr:row>
      <xdr:rowOff>98072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7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82849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79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分母となる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標準財政規模が増加したため</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2.3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ポイント減となりました。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類似団体と比較すると、平均値よりも高い水準となっています。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9855</xdr:rowOff>
    </xdr:from>
    <xdr:to>
      <xdr:col>81</xdr:col>
      <xdr:colOff>44450</xdr:colOff>
      <xdr:row>21</xdr:row>
      <xdr:rowOff>32055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3610305"/>
          <a:ext cx="8382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72610</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815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32055</xdr:rowOff>
    </xdr:from>
    <xdr:to>
      <xdr:col>77</xdr:col>
      <xdr:colOff>44450</xdr:colOff>
      <xdr:row>21</xdr:row>
      <xdr:rowOff>57150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632505"/>
          <a:ext cx="889000" cy="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141732</xdr:rowOff>
    </xdr:from>
    <xdr:to>
      <xdr:col>72</xdr:col>
      <xdr:colOff>203200</xdr:colOff>
      <xdr:row>21</xdr:row>
      <xdr:rowOff>57150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35707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138125</xdr:rowOff>
    </xdr:from>
    <xdr:to>
      <xdr:col>73</xdr:col>
      <xdr:colOff>44450</xdr:colOff>
      <xdr:row>18</xdr:row>
      <xdr:rowOff>68275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78452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82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141732</xdr:rowOff>
    </xdr:from>
    <xdr:to>
      <xdr:col>68</xdr:col>
      <xdr:colOff>152400</xdr:colOff>
      <xdr:row>21</xdr:row>
      <xdr:rowOff>93828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570732"/>
          <a:ext cx="889000" cy="1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16866</xdr:rowOff>
    </xdr:from>
    <xdr:to>
      <xdr:col>68</xdr:col>
      <xdr:colOff>203200</xdr:colOff>
      <xdr:row>18</xdr:row>
      <xdr:rowOff>118466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128643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8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85564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00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130505</xdr:rowOff>
    </xdr:from>
    <xdr:to>
      <xdr:col>81</xdr:col>
      <xdr:colOff>95250</xdr:colOff>
      <xdr:row>21</xdr:row>
      <xdr:rowOff>60655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5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102582</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53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152705</xdr:rowOff>
    </xdr:from>
    <xdr:to>
      <xdr:col>77</xdr:col>
      <xdr:colOff>95250</xdr:colOff>
      <xdr:row>21</xdr:row>
      <xdr:rowOff>82855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58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67632</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66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6350</xdr:rowOff>
    </xdr:from>
    <xdr:to>
      <xdr:col>73</xdr:col>
      <xdr:colOff>44450</xdr:colOff>
      <xdr:row>21</xdr:row>
      <xdr:rowOff>107950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60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90932</xdr:rowOff>
    </xdr:from>
    <xdr:to>
      <xdr:col>68</xdr:col>
      <xdr:colOff>203200</xdr:colOff>
      <xdr:row>21</xdr:row>
      <xdr:rowOff>21082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51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5859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60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43028</xdr:rowOff>
    </xdr:from>
    <xdr:to>
      <xdr:col>64</xdr:col>
      <xdr:colOff>152400</xdr:colOff>
      <xdr:row>21</xdr:row>
      <xdr:rowOff>144628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64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129405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729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千葉県千葉市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983,896
944,521
271.76
535,358,439
531,075,337
2,981,132
270,424,205
707,487,269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年度は、前年度と比較すると、退職手当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類似団体と比較すると、平均値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よりも高い水準となっています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155575</xdr:rowOff>
    </xdr:from>
    <xdr:to>
      <xdr:col>24</xdr:col>
      <xdr:colOff>25400</xdr:colOff>
      <xdr:row>39</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499225"/>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155575</xdr:rowOff>
    </xdr:from>
    <xdr:to>
      <xdr:col>19</xdr:col>
      <xdr:colOff>187325</xdr:colOff>
      <xdr:row>38</xdr:row>
      <xdr:rowOff>98425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4992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41275</xdr:rowOff>
    </xdr:from>
    <xdr:to>
      <xdr:col>15</xdr:col>
      <xdr:colOff>98425</xdr:colOff>
      <xdr:row>38</xdr:row>
      <xdr:rowOff>98425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5563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41275</xdr:rowOff>
    </xdr:from>
    <xdr:to>
      <xdr:col>11</xdr:col>
      <xdr:colOff>9525</xdr:colOff>
      <xdr:row>39</xdr:row>
      <xdr:rowOff>55563</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556375"/>
          <a:ext cx="889000" cy="18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102252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133350</xdr:rowOff>
    </xdr:from>
    <xdr:to>
      <xdr:col>24</xdr:col>
      <xdr:colOff>76200</xdr:colOff>
      <xdr:row>39</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105427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104775</xdr:rowOff>
    </xdr:from>
    <xdr:to>
      <xdr:col>20</xdr:col>
      <xdr:colOff>38100</xdr:colOff>
      <xdr:row>38</xdr:row>
      <xdr:rowOff>34925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19702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534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47625</xdr:rowOff>
    </xdr:from>
    <xdr:to>
      <xdr:col>15</xdr:col>
      <xdr:colOff>149225</xdr:colOff>
      <xdr:row>38</xdr:row>
      <xdr:rowOff>149225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134002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64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161925</xdr:rowOff>
    </xdr:from>
    <xdr:to>
      <xdr:col>11</xdr:col>
      <xdr:colOff>60325</xdr:colOff>
      <xdr:row>38</xdr:row>
      <xdr:rowOff>92075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76852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59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4763</xdr:rowOff>
    </xdr:from>
    <xdr:to>
      <xdr:col>6</xdr:col>
      <xdr:colOff>171450</xdr:colOff>
      <xdr:row>39</xdr:row>
      <xdr:rowOff>106363</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69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91140</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77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予防接種事業費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類似団体と比較すると、平均値よりも高い水準となっています。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102507</xdr:rowOff>
    </xdr:from>
    <xdr:to>
      <xdr:col>82</xdr:col>
      <xdr:colOff>107950</xdr:colOff>
      <xdr:row>17</xdr:row>
      <xdr:rowOff>167821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0171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100891</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01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102507</xdr:rowOff>
    </xdr:from>
    <xdr:to>
      <xdr:col>78</xdr:col>
      <xdr:colOff>69850</xdr:colOff>
      <xdr:row>17</xdr:row>
      <xdr:rowOff>135164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30171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4536</xdr:rowOff>
    </xdr:from>
    <xdr:to>
      <xdr:col>73</xdr:col>
      <xdr:colOff>180975</xdr:colOff>
      <xdr:row>17</xdr:row>
      <xdr:rowOff>135164</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9191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65513</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9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4536</xdr:rowOff>
    </xdr:from>
    <xdr:to>
      <xdr:col>69</xdr:col>
      <xdr:colOff>92075</xdr:colOff>
      <xdr:row>17</xdr:row>
      <xdr:rowOff>37193</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9191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198</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117021</xdr:rowOff>
    </xdr:from>
    <xdr:to>
      <xdr:col>82</xdr:col>
      <xdr:colOff>158750</xdr:colOff>
      <xdr:row>18</xdr:row>
      <xdr:rowOff>47171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89098</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51707</xdr:rowOff>
    </xdr:from>
    <xdr:to>
      <xdr:col>78</xdr:col>
      <xdr:colOff>120650</xdr:colOff>
      <xdr:row>17</xdr:row>
      <xdr:rowOff>153307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138084</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84364</xdr:rowOff>
    </xdr:from>
    <xdr:to>
      <xdr:col>74</xdr:col>
      <xdr:colOff>31750</xdr:colOff>
      <xdr:row>18</xdr:row>
      <xdr:rowOff>14514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170741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125186</xdr:rowOff>
    </xdr:from>
    <xdr:to>
      <xdr:col>69</xdr:col>
      <xdr:colOff>142875</xdr:colOff>
      <xdr:row>17</xdr:row>
      <xdr:rowOff>55336</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40113</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157843</xdr:rowOff>
    </xdr:from>
    <xdr:to>
      <xdr:col>65</xdr:col>
      <xdr:colOff>53975</xdr:colOff>
      <xdr:row>17</xdr:row>
      <xdr:rowOff>87993</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72770</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障害者介護給付等事業費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などの増により、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ポイントの増となりました。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類似団体と比較すると、平均値を下回っていますが、概ね同様の傾向となっています。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94832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55</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3199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61685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254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53</xdr:row>
      <xdr:rowOff>167822</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92383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68234</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道路維持補修費などが減となったため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類似団体と比較すると、平均値よりも低い水準となっています。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95758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67327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50800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56</xdr:row>
      <xdr:rowOff>50800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95250</xdr:rowOff>
    </xdr:from>
    <xdr:to>
      <xdr:col>69</xdr:col>
      <xdr:colOff>142875</xdr:colOff>
      <xdr:row>56</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病院事業負担金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などが増となった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下水道事業負担金が減となったことで、前年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同水準に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類似団体と比較すると、平均値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よりも低い水準となっています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413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46990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69850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367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35577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107967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年度は、前年度と比較すると、分子（公債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の償還額）が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類似団体と比較すると、平均値よりも高い水準となっています。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143329</xdr:rowOff>
    </xdr:from>
    <xdr:to>
      <xdr:col>24</xdr:col>
      <xdr:colOff>25400</xdr:colOff>
      <xdr:row>79</xdr:row>
      <xdr:rowOff>118836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3516429"/>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118836</xdr:rowOff>
    </xdr:from>
    <xdr:to>
      <xdr:col>19</xdr:col>
      <xdr:colOff>187325</xdr:colOff>
      <xdr:row>79</xdr:row>
      <xdr:rowOff>151493</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3098800" y="13663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41020</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07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102507</xdr:rowOff>
    </xdr:from>
    <xdr:to>
      <xdr:col>15</xdr:col>
      <xdr:colOff>98425</xdr:colOff>
      <xdr:row>79</xdr:row>
      <xdr:rowOff>151493</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2209800" y="136470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102507</xdr:rowOff>
    </xdr:from>
    <xdr:to>
      <xdr:col>11</xdr:col>
      <xdr:colOff>9525</xdr:colOff>
      <xdr:row>79</xdr:row>
      <xdr:rowOff>118836</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36470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57348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198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0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92529</xdr:rowOff>
    </xdr:from>
    <xdr:to>
      <xdr:col>24</xdr:col>
      <xdr:colOff>76200</xdr:colOff>
      <xdr:row>79</xdr:row>
      <xdr:rowOff>22679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34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64606</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68036</xdr:rowOff>
    </xdr:from>
    <xdr:to>
      <xdr:col>20</xdr:col>
      <xdr:colOff>38100</xdr:colOff>
      <xdr:row>79</xdr:row>
      <xdr:rowOff>169636</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154413</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3698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100693</xdr:rowOff>
    </xdr:from>
    <xdr:to>
      <xdr:col>15</xdr:col>
      <xdr:colOff>149225</xdr:colOff>
      <xdr:row>80</xdr:row>
      <xdr:rowOff>30843</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15620</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51707</xdr:rowOff>
    </xdr:from>
    <xdr:to>
      <xdr:col>11</xdr:col>
      <xdr:colOff>60325</xdr:colOff>
      <xdr:row>79</xdr:row>
      <xdr:rowOff>153307</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5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138084</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36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68036</xdr:rowOff>
    </xdr:from>
    <xdr:to>
      <xdr:col>6</xdr:col>
      <xdr:colOff>171450</xdr:colOff>
      <xdr:row>79</xdr:row>
      <xdr:rowOff>169636</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154413</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年度は、前年度と比較すると、分子（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人件費や物件費、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扶助費など）が増となったため、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類似団体と比較すると、概ね平均値と一致しています。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84138</xdr:rowOff>
    </xdr:from>
    <xdr:to>
      <xdr:col>82</xdr:col>
      <xdr:colOff>107950</xdr:colOff>
      <xdr:row>81</xdr:row>
      <xdr:rowOff>84138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2599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56215</xdr:rowOff>
    </xdr:from>
    <xdr:ext cx="762000" cy="259045"/>
    <xdr:sp macro=""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394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84138</xdr:rowOff>
    </xdr:from>
    <xdr:to>
      <xdr:col>82</xdr:col>
      <xdr:colOff>196850</xdr:colOff>
      <xdr:row>81</xdr:row>
      <xdr:rowOff>84138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397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170515</xdr:rowOff>
    </xdr:from>
    <xdr:ext cx="762000" cy="259045"/>
    <xdr:sp macro=""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3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84138</xdr:rowOff>
    </xdr:from>
    <xdr:to>
      <xdr:col>82</xdr:col>
      <xdr:colOff>196850</xdr:colOff>
      <xdr:row>73</xdr:row>
      <xdr:rowOff>84138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259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98425</xdr:rowOff>
    </xdr:from>
    <xdr:to>
      <xdr:col>82</xdr:col>
      <xdr:colOff>107950</xdr:colOff>
      <xdr:row>77</xdr:row>
      <xdr:rowOff>112713</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3128625"/>
          <a:ext cx="838200" cy="18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105427</xdr:rowOff>
    </xdr:from>
    <xdr:ext cx="762000" cy="259045"/>
    <xdr:sp macro=""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26988</xdr:rowOff>
    </xdr:from>
    <xdr:to>
      <xdr:col>78</xdr:col>
      <xdr:colOff>69850</xdr:colOff>
      <xdr:row>76</xdr:row>
      <xdr:rowOff>98425</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4782800" y="13057188"/>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4763</xdr:rowOff>
    </xdr:from>
    <xdr:to>
      <xdr:col>78</xdr:col>
      <xdr:colOff>120650</xdr:colOff>
      <xdr:row>76</xdr:row>
      <xdr:rowOff>106363</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0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116540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0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69850</xdr:rowOff>
    </xdr:from>
    <xdr:to>
      <xdr:col>73</xdr:col>
      <xdr:colOff>180975</xdr:colOff>
      <xdr:row>76</xdr:row>
      <xdr:rowOff>26988</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a:off x="13893800" y="12757150"/>
          <a:ext cx="889000" cy="30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69850</xdr:rowOff>
    </xdr:from>
    <xdr:to>
      <xdr:col>69</xdr:col>
      <xdr:colOff>92075</xdr:colOff>
      <xdr:row>76</xdr:row>
      <xdr:rowOff>12700</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flipV="1">
          <a:off x="13004800" y="127571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4763</xdr:rowOff>
    </xdr:from>
    <xdr:to>
      <xdr:col>69</xdr:col>
      <xdr:colOff>142875</xdr:colOff>
      <xdr:row>73</xdr:row>
      <xdr:rowOff>106363</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252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116540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2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134002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61913</xdr:rowOff>
    </xdr:from>
    <xdr:to>
      <xdr:col>82</xdr:col>
      <xdr:colOff>158750</xdr:colOff>
      <xdr:row>77</xdr:row>
      <xdr:rowOff>163513</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6459200" y="132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78440</xdr:rowOff>
    </xdr:from>
    <xdr:ext cx="762000" cy="259045"/>
    <xdr:sp macro=""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310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47625</xdr:rowOff>
    </xdr:from>
    <xdr:to>
      <xdr:col>78</xdr:col>
      <xdr:colOff>120650</xdr:colOff>
      <xdr:row>76</xdr:row>
      <xdr:rowOff>149225</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5621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134002</xdr:rowOff>
    </xdr:from>
    <xdr:ext cx="7366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3164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147638</xdr:rowOff>
    </xdr:from>
    <xdr:to>
      <xdr:col>74</xdr:col>
      <xdr:colOff>31750</xdr:colOff>
      <xdr:row>76</xdr:row>
      <xdr:rowOff>77788</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4732000" y="1300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62565</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309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19050</xdr:rowOff>
    </xdr:from>
    <xdr:to>
      <xdr:col>69</xdr:col>
      <xdr:colOff>142875</xdr:colOff>
      <xdr:row>74</xdr:row>
      <xdr:rowOff>120650</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3843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105427</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279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千葉県千葉市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25512</xdr:rowOff>
    </xdr:from>
    <xdr:to>
      <xdr:col>29</xdr:col>
      <xdr:colOff>127000</xdr:colOff>
      <xdr:row>17</xdr:row>
      <xdr:rowOff>17348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16337"/>
          <a:ext cx="647700" cy="163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152631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429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17348</xdr:rowOff>
    </xdr:from>
    <xdr:to>
      <xdr:col>26</xdr:col>
      <xdr:colOff>50800</xdr:colOff>
      <xdr:row>17</xdr:row>
      <xdr:rowOff>54414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79623"/>
          <a:ext cx="698500" cy="37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78750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26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54414</xdr:rowOff>
    </xdr:from>
    <xdr:to>
      <xdr:col>22</xdr:col>
      <xdr:colOff>114300</xdr:colOff>
      <xdr:row>17</xdr:row>
      <xdr:rowOff>96868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16689"/>
          <a:ext cx="698500" cy="42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119212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96868</xdr:rowOff>
    </xdr:from>
    <xdr:to>
      <xdr:col>18</xdr:col>
      <xdr:colOff>177800</xdr:colOff>
      <xdr:row>17</xdr:row>
      <xdr:rowOff>106110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59143"/>
          <a:ext cx="698500" cy="9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147820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9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153992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146162</xdr:rowOff>
    </xdr:from>
    <xdr:to>
      <xdr:col>29</xdr:col>
      <xdr:colOff>177800</xdr:colOff>
      <xdr:row>16</xdr:row>
      <xdr:rowOff>76312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65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118239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3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137998</xdr:rowOff>
    </xdr:from>
    <xdr:to>
      <xdr:col>26</xdr:col>
      <xdr:colOff>101600</xdr:colOff>
      <xdr:row>17</xdr:row>
      <xdr:rowOff>68148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2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52925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15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3614</xdr:rowOff>
    </xdr:from>
    <xdr:to>
      <xdr:col>22</xdr:col>
      <xdr:colOff>165100</xdr:colOff>
      <xdr:row>17</xdr:row>
      <xdr:rowOff>105214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65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89991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52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46068</xdr:rowOff>
    </xdr:from>
    <xdr:to>
      <xdr:col>19</xdr:col>
      <xdr:colOff>38100</xdr:colOff>
      <xdr:row>17</xdr:row>
      <xdr:rowOff>147668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08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132445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9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55310</xdr:rowOff>
    </xdr:from>
    <xdr:to>
      <xdr:col>15</xdr:col>
      <xdr:colOff>101600</xdr:colOff>
      <xdr:row>17</xdr:row>
      <xdr:rowOff>156910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17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141687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0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180068</xdr:rowOff>
    </xdr:from>
    <xdr:to>
      <xdr:col>29</xdr:col>
      <xdr:colOff>127000</xdr:colOff>
      <xdr:row>34</xdr:row>
      <xdr:rowOff>217232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447518"/>
          <a:ext cx="647700" cy="37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53829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4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180068</xdr:rowOff>
    </xdr:from>
    <xdr:to>
      <xdr:col>26</xdr:col>
      <xdr:colOff>50800</xdr:colOff>
      <xdr:row>34</xdr:row>
      <xdr:rowOff>196397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447518"/>
          <a:ext cx="698500" cy="16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149286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5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159886</xdr:rowOff>
    </xdr:from>
    <xdr:to>
      <xdr:col>22</xdr:col>
      <xdr:colOff>114300</xdr:colOff>
      <xdr:row>34</xdr:row>
      <xdr:rowOff>196397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427336"/>
          <a:ext cx="698500" cy="36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179722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79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159886</xdr:rowOff>
    </xdr:from>
    <xdr:to>
      <xdr:col>18</xdr:col>
      <xdr:colOff>177800</xdr:colOff>
      <xdr:row>34</xdr:row>
      <xdr:rowOff>225690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427336"/>
          <a:ext cx="698500" cy="65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139260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132532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166432</xdr:rowOff>
    </xdr:from>
    <xdr:to>
      <xdr:col>29</xdr:col>
      <xdr:colOff>177800</xdr:colOff>
      <xdr:row>34</xdr:row>
      <xdr:rowOff>268032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433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11509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27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129268</xdr:rowOff>
    </xdr:from>
    <xdr:to>
      <xdr:col>26</xdr:col>
      <xdr:colOff>101600</xdr:colOff>
      <xdr:row>34</xdr:row>
      <xdr:rowOff>230868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396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241045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165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145597</xdr:rowOff>
    </xdr:from>
    <xdr:to>
      <xdr:col>22</xdr:col>
      <xdr:colOff>165100</xdr:colOff>
      <xdr:row>34</xdr:row>
      <xdr:rowOff>247197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413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257374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18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109086</xdr:rowOff>
    </xdr:from>
    <xdr:to>
      <xdr:col>19</xdr:col>
      <xdr:colOff>38100</xdr:colOff>
      <xdr:row>34</xdr:row>
      <xdr:rowOff>210686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376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220863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145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174890</xdr:rowOff>
    </xdr:from>
    <xdr:to>
      <xdr:col>15</xdr:col>
      <xdr:colOff>101600</xdr:colOff>
      <xdr:row>34</xdr:row>
      <xdr:rowOff>276490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442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286667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21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千葉県千葉市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983,896
944,521
271.76
535,358,439
531,075,337
2,981,132
270,424,205
707,487,269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117983</xdr:rowOff>
    </xdr:from>
    <xdr:to>
      <xdr:col>24</xdr:col>
      <xdr:colOff>63500</xdr:colOff>
      <xdr:row>37</xdr:row>
      <xdr:rowOff>57938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8733"/>
          <a:ext cx="838200" cy="28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24490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82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8636</xdr:rowOff>
    </xdr:from>
    <xdr:to>
      <xdr:col>19</xdr:col>
      <xdr:colOff>177800</xdr:colOff>
      <xdr:row>37</xdr:row>
      <xdr:rowOff>57938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52286"/>
          <a:ext cx="889000" cy="4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117263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8636</xdr:rowOff>
    </xdr:from>
    <xdr:to>
      <xdr:col>15</xdr:col>
      <xdr:colOff>50800</xdr:colOff>
      <xdr:row>37</xdr:row>
      <xdr:rowOff>16523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52286"/>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8297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3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171133</xdr:rowOff>
    </xdr:from>
    <xdr:to>
      <xdr:col>10</xdr:col>
      <xdr:colOff>114300</xdr:colOff>
      <xdr:row>37</xdr:row>
      <xdr:rowOff>16523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43333"/>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38320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6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49369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7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67183</xdr:rowOff>
    </xdr:from>
    <xdr:to>
      <xdr:col>24</xdr:col>
      <xdr:colOff>114300</xdr:colOff>
      <xdr:row>35</xdr:row>
      <xdr:rowOff>168783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45610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4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7138</xdr:rowOff>
    </xdr:from>
    <xdr:to>
      <xdr:col>20</xdr:col>
      <xdr:colOff>38100</xdr:colOff>
      <xdr:row>37</xdr:row>
      <xdr:rowOff>108738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99865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4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129286</xdr:rowOff>
    </xdr:from>
    <xdr:to>
      <xdr:col>15</xdr:col>
      <xdr:colOff>101600</xdr:colOff>
      <xdr:row>37</xdr:row>
      <xdr:rowOff>59436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0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50563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137173</xdr:rowOff>
    </xdr:from>
    <xdr:to>
      <xdr:col>10</xdr:col>
      <xdr:colOff>165100</xdr:colOff>
      <xdr:row>37</xdr:row>
      <xdr:rowOff>67323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58450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0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120333</xdr:rowOff>
    </xdr:from>
    <xdr:to>
      <xdr:col>6</xdr:col>
      <xdr:colOff>38100</xdr:colOff>
      <xdr:row>37</xdr:row>
      <xdr:rowOff>50483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9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41610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85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121259</xdr:rowOff>
    </xdr:from>
    <xdr:to>
      <xdr:col>24</xdr:col>
      <xdr:colOff>62865</xdr:colOff>
      <xdr:row>58</xdr:row>
      <xdr:rowOff>165684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9208109"/>
          <a:ext cx="1270" cy="901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169511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165684</xdr:rowOff>
    </xdr:from>
    <xdr:to>
      <xdr:col>24</xdr:col>
      <xdr:colOff>152400</xdr:colOff>
      <xdr:row>58</xdr:row>
      <xdr:rowOff>165684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67936</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9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121259</xdr:rowOff>
    </xdr:from>
    <xdr:to>
      <xdr:col>24</xdr:col>
      <xdr:colOff>152400</xdr:colOff>
      <xdr:row>53</xdr:row>
      <xdr:rowOff>121259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208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142405</xdr:rowOff>
    </xdr:from>
    <xdr:to>
      <xdr:col>24</xdr:col>
      <xdr:colOff>63500</xdr:colOff>
      <xdr:row>54</xdr:row>
      <xdr:rowOff>151702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400705"/>
          <a:ext cx="8382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87444</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17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109017</xdr:rowOff>
    </xdr:from>
    <xdr:to>
      <xdr:col>24</xdr:col>
      <xdr:colOff>114300</xdr:colOff>
      <xdr:row>56</xdr:row>
      <xdr:rowOff>39167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3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144538</xdr:rowOff>
    </xdr:from>
    <xdr:to>
      <xdr:col>19</xdr:col>
      <xdr:colOff>177800</xdr:colOff>
      <xdr:row>54</xdr:row>
      <xdr:rowOff>142405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8888488"/>
          <a:ext cx="889000" cy="51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47104</xdr:rowOff>
    </xdr:from>
    <xdr:to>
      <xdr:col>20</xdr:col>
      <xdr:colOff>38100</xdr:colOff>
      <xdr:row>56</xdr:row>
      <xdr:rowOff>148704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4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139831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4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144538</xdr:rowOff>
    </xdr:from>
    <xdr:to>
      <xdr:col>15</xdr:col>
      <xdr:colOff>50800</xdr:colOff>
      <xdr:row>53</xdr:row>
      <xdr:rowOff>133604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8888488"/>
          <a:ext cx="889000" cy="33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88595</xdr:rowOff>
    </xdr:from>
    <xdr:to>
      <xdr:col>15</xdr:col>
      <xdr:colOff>101600</xdr:colOff>
      <xdr:row>55</xdr:row>
      <xdr:rowOff>18745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34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3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133604</xdr:rowOff>
    </xdr:from>
    <xdr:to>
      <xdr:col>10</xdr:col>
      <xdr:colOff>114300</xdr:colOff>
      <xdr:row>56</xdr:row>
      <xdr:rowOff>84989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220454"/>
          <a:ext cx="889000" cy="4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54801</xdr:rowOff>
    </xdr:from>
    <xdr:to>
      <xdr:col>10</xdr:col>
      <xdr:colOff>165100</xdr:colOff>
      <xdr:row>55</xdr:row>
      <xdr:rowOff>156401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8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147528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7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16434</xdr:rowOff>
    </xdr:from>
    <xdr:to>
      <xdr:col>6</xdr:col>
      <xdr:colOff>38100</xdr:colOff>
      <xdr:row>58</xdr:row>
      <xdr:rowOff>118034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6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109161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5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100902</xdr:rowOff>
    </xdr:from>
    <xdr:to>
      <xdr:col>24</xdr:col>
      <xdr:colOff>114300</xdr:colOff>
      <xdr:row>55</xdr:row>
      <xdr:rowOff>31052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5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123779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1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91605</xdr:rowOff>
    </xdr:from>
    <xdr:to>
      <xdr:col>20</xdr:col>
      <xdr:colOff>38100</xdr:colOff>
      <xdr:row>55</xdr:row>
      <xdr:rowOff>21755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4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38282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93738</xdr:rowOff>
    </xdr:from>
    <xdr:to>
      <xdr:col>15</xdr:col>
      <xdr:colOff>101600</xdr:colOff>
      <xdr:row>52</xdr:row>
      <xdr:rowOff>23888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40415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86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82804</xdr:rowOff>
    </xdr:from>
    <xdr:to>
      <xdr:col>10</xdr:col>
      <xdr:colOff>165100</xdr:colOff>
      <xdr:row>54</xdr:row>
      <xdr:rowOff>12954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16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29481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894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34189</xdr:rowOff>
    </xdr:from>
    <xdr:to>
      <xdr:col>6</xdr:col>
      <xdr:colOff>38100</xdr:colOff>
      <xdr:row>56</xdr:row>
      <xdr:rowOff>135789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3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152316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1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60561</xdr:rowOff>
    </xdr:from>
    <xdr:to>
      <xdr:col>24</xdr:col>
      <xdr:colOff>63500</xdr:colOff>
      <xdr:row>76</xdr:row>
      <xdr:rowOff>99313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2919311"/>
          <a:ext cx="838200" cy="21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49240</xdr:rowOff>
    </xdr:from>
    <xdr:to>
      <xdr:col>19</xdr:col>
      <xdr:colOff>177800</xdr:colOff>
      <xdr:row>75</xdr:row>
      <xdr:rowOff>60561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2907990"/>
          <a:ext cx="889000" cy="1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128832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49240</xdr:rowOff>
    </xdr:from>
    <xdr:to>
      <xdr:col>15</xdr:col>
      <xdr:colOff>50800</xdr:colOff>
      <xdr:row>75</xdr:row>
      <xdr:rowOff>144707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2907990"/>
          <a:ext cx="889000" cy="9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150385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8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91694</xdr:rowOff>
    </xdr:from>
    <xdr:to>
      <xdr:col>10</xdr:col>
      <xdr:colOff>114300</xdr:colOff>
      <xdr:row>75</xdr:row>
      <xdr:rowOff>144707</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2950444"/>
          <a:ext cx="889000" cy="5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166713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5387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20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48513</xdr:rowOff>
    </xdr:from>
    <xdr:to>
      <xdr:col>24</xdr:col>
      <xdr:colOff>114300</xdr:colOff>
      <xdr:row>76</xdr:row>
      <xdr:rowOff>150113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07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26940</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05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9761</xdr:rowOff>
    </xdr:from>
    <xdr:to>
      <xdr:col>20</xdr:col>
      <xdr:colOff>38100</xdr:colOff>
      <xdr:row>75</xdr:row>
      <xdr:rowOff>111361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286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127888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264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169890</xdr:rowOff>
    </xdr:from>
    <xdr:to>
      <xdr:col>15</xdr:col>
      <xdr:colOff>101600</xdr:colOff>
      <xdr:row>75</xdr:row>
      <xdr:rowOff>100040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285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116567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263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93907</xdr:rowOff>
    </xdr:from>
    <xdr:to>
      <xdr:col>10</xdr:col>
      <xdr:colOff>165100</xdr:colOff>
      <xdr:row>76</xdr:row>
      <xdr:rowOff>24057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295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40584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272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40894</xdr:rowOff>
    </xdr:from>
    <xdr:to>
      <xdr:col>6</xdr:col>
      <xdr:colOff>38100</xdr:colOff>
      <xdr:row>75</xdr:row>
      <xdr:rowOff>142494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289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159021</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26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86894</xdr:rowOff>
    </xdr:from>
    <xdr:to>
      <xdr:col>24</xdr:col>
      <xdr:colOff>63500</xdr:colOff>
      <xdr:row>97</xdr:row>
      <xdr:rowOff>160634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717544"/>
          <a:ext cx="838200" cy="7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83007</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199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160634</xdr:rowOff>
    </xdr:from>
    <xdr:to>
      <xdr:col>19</xdr:col>
      <xdr:colOff>177800</xdr:colOff>
      <xdr:row>98</xdr:row>
      <xdr:rowOff>108686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91284"/>
          <a:ext cx="889000" cy="11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106770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2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9103</xdr:rowOff>
    </xdr:from>
    <xdr:to>
      <xdr:col>15</xdr:col>
      <xdr:colOff>50800</xdr:colOff>
      <xdr:row>98</xdr:row>
      <xdr:rowOff>108686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811203"/>
          <a:ext cx="889000" cy="9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33639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9103</xdr:rowOff>
    </xdr:from>
    <xdr:to>
      <xdr:col>10</xdr:col>
      <xdr:colOff>114300</xdr:colOff>
      <xdr:row>99</xdr:row>
      <xdr:rowOff>92749</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811203"/>
          <a:ext cx="889000" cy="25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127920</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77074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5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36094</xdr:rowOff>
    </xdr:from>
    <xdr:to>
      <xdr:col>24</xdr:col>
      <xdr:colOff>114300</xdr:colOff>
      <xdr:row>97</xdr:row>
      <xdr:rowOff>137694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66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14521</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64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109834</xdr:rowOff>
    </xdr:from>
    <xdr:to>
      <xdr:col>20</xdr:col>
      <xdr:colOff>38100</xdr:colOff>
      <xdr:row>98</xdr:row>
      <xdr:rowOff>39984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74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31111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8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57886</xdr:rowOff>
    </xdr:from>
    <xdr:to>
      <xdr:col>15</xdr:col>
      <xdr:colOff>101600</xdr:colOff>
      <xdr:row>98</xdr:row>
      <xdr:rowOff>159486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150613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95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129753</xdr:rowOff>
    </xdr:from>
    <xdr:to>
      <xdr:col>10</xdr:col>
      <xdr:colOff>165100</xdr:colOff>
      <xdr:row>98</xdr:row>
      <xdr:rowOff>59903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51030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85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41949</xdr:rowOff>
    </xdr:from>
    <xdr:to>
      <xdr:col>6</xdr:col>
      <xdr:colOff>38100</xdr:colOff>
      <xdr:row>99</xdr:row>
      <xdr:rowOff>143549</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1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134676</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7108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69411</xdr:rowOff>
    </xdr:from>
    <xdr:to>
      <xdr:col>55</xdr:col>
      <xdr:colOff>0</xdr:colOff>
      <xdr:row>37</xdr:row>
      <xdr:rowOff>85500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413061"/>
          <a:ext cx="838200" cy="1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153034</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153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17747</xdr:rowOff>
    </xdr:from>
    <xdr:to>
      <xdr:col>50</xdr:col>
      <xdr:colOff>114300</xdr:colOff>
      <xdr:row>37</xdr:row>
      <xdr:rowOff>69411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361397"/>
          <a:ext cx="8890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60179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0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17747</xdr:rowOff>
    </xdr:from>
    <xdr:to>
      <xdr:col>45</xdr:col>
      <xdr:colOff>177800</xdr:colOff>
      <xdr:row>37</xdr:row>
      <xdr:rowOff>76193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361397"/>
          <a:ext cx="889000" cy="5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25965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32073</xdr:rowOff>
    </xdr:from>
    <xdr:to>
      <xdr:col>41</xdr:col>
      <xdr:colOff>50800</xdr:colOff>
      <xdr:row>37</xdr:row>
      <xdr:rowOff>76193</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347023"/>
          <a:ext cx="889000" cy="107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162580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34700</xdr:rowOff>
    </xdr:from>
    <xdr:to>
      <xdr:col>55</xdr:col>
      <xdr:colOff>50800</xdr:colOff>
      <xdr:row>37</xdr:row>
      <xdr:rowOff>136300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7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13127</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3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18611</xdr:rowOff>
    </xdr:from>
    <xdr:to>
      <xdr:col>50</xdr:col>
      <xdr:colOff>165100</xdr:colOff>
      <xdr:row>37</xdr:row>
      <xdr:rowOff>120211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6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111338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45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138397</xdr:rowOff>
    </xdr:from>
    <xdr:to>
      <xdr:col>46</xdr:col>
      <xdr:colOff>38100</xdr:colOff>
      <xdr:row>37</xdr:row>
      <xdr:rowOff>68547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1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59674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40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25393</xdr:rowOff>
    </xdr:from>
    <xdr:to>
      <xdr:col>41</xdr:col>
      <xdr:colOff>101600</xdr:colOff>
      <xdr:row>37</xdr:row>
      <xdr:rowOff>126993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3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118120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46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152723</xdr:rowOff>
    </xdr:from>
    <xdr:to>
      <xdr:col>36</xdr:col>
      <xdr:colOff>165100</xdr:colOff>
      <xdr:row>31</xdr:row>
      <xdr:rowOff>82873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29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74000</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38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49650</xdr:rowOff>
    </xdr:from>
    <xdr:to>
      <xdr:col>55</xdr:col>
      <xdr:colOff>0</xdr:colOff>
      <xdr:row>56</xdr:row>
      <xdr:rowOff>31153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307950"/>
          <a:ext cx="838200" cy="32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121664</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03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65577</xdr:rowOff>
    </xdr:from>
    <xdr:to>
      <xdr:col>50</xdr:col>
      <xdr:colOff>114300</xdr:colOff>
      <xdr:row>56</xdr:row>
      <xdr:rowOff>31153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323877"/>
          <a:ext cx="889000" cy="30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140543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05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65577</xdr:rowOff>
    </xdr:from>
    <xdr:to>
      <xdr:col>45</xdr:col>
      <xdr:colOff>177800</xdr:colOff>
      <xdr:row>56</xdr:row>
      <xdr:rowOff>68644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323877"/>
          <a:ext cx="889000" cy="34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23741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4121</xdr:rowOff>
    </xdr:from>
    <xdr:to>
      <xdr:col>41</xdr:col>
      <xdr:colOff>50800</xdr:colOff>
      <xdr:row>56</xdr:row>
      <xdr:rowOff>68644</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605321"/>
          <a:ext cx="889000" cy="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159745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59085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170300</xdr:rowOff>
    </xdr:from>
    <xdr:to>
      <xdr:col>55</xdr:col>
      <xdr:colOff>50800</xdr:colOff>
      <xdr:row>54</xdr:row>
      <xdr:rowOff>100450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25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148727</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23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151803</xdr:rowOff>
    </xdr:from>
    <xdr:to>
      <xdr:col>50</xdr:col>
      <xdr:colOff>165100</xdr:colOff>
      <xdr:row>56</xdr:row>
      <xdr:rowOff>81953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58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73080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67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14777</xdr:rowOff>
    </xdr:from>
    <xdr:to>
      <xdr:col>46</xdr:col>
      <xdr:colOff>38100</xdr:colOff>
      <xdr:row>54</xdr:row>
      <xdr:rowOff>116377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27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132904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04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17844</xdr:rowOff>
    </xdr:from>
    <xdr:to>
      <xdr:col>41</xdr:col>
      <xdr:colOff>101600</xdr:colOff>
      <xdr:row>56</xdr:row>
      <xdr:rowOff>119444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61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110571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71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124771</xdr:rowOff>
    </xdr:from>
    <xdr:to>
      <xdr:col>36</xdr:col>
      <xdr:colOff>165100</xdr:colOff>
      <xdr:row>56</xdr:row>
      <xdr:rowOff>54921</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55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46048</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6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7661</xdr:rowOff>
    </xdr:from>
    <xdr:to>
      <xdr:col>55</xdr:col>
      <xdr:colOff>0</xdr:colOff>
      <xdr:row>76</xdr:row>
      <xdr:rowOff>110851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2694961"/>
          <a:ext cx="838200" cy="44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16760</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2704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85522</xdr:rowOff>
    </xdr:from>
    <xdr:to>
      <xdr:col>50</xdr:col>
      <xdr:colOff>114300</xdr:colOff>
      <xdr:row>76</xdr:row>
      <xdr:rowOff>110851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2944272"/>
          <a:ext cx="889000" cy="19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85522</xdr:rowOff>
    </xdr:from>
    <xdr:to>
      <xdr:col>45</xdr:col>
      <xdr:colOff>177800</xdr:colOff>
      <xdr:row>76</xdr:row>
      <xdr:rowOff>165303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2944272"/>
          <a:ext cx="889000" cy="25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97893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103535</xdr:rowOff>
    </xdr:from>
    <xdr:to>
      <xdr:col>41</xdr:col>
      <xdr:colOff>50800</xdr:colOff>
      <xdr:row>76</xdr:row>
      <xdr:rowOff>165303</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133735"/>
          <a:ext cx="889000" cy="6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190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160164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128311</xdr:rowOff>
    </xdr:from>
    <xdr:to>
      <xdr:col>55</xdr:col>
      <xdr:colOff>50800</xdr:colOff>
      <xdr:row>74</xdr:row>
      <xdr:rowOff>58461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264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151188</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49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60051</xdr:rowOff>
    </xdr:from>
    <xdr:to>
      <xdr:col>50</xdr:col>
      <xdr:colOff>165100</xdr:colOff>
      <xdr:row>76</xdr:row>
      <xdr:rowOff>161651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09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152778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18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34722</xdr:rowOff>
    </xdr:from>
    <xdr:to>
      <xdr:col>46</xdr:col>
      <xdr:colOff>38100</xdr:colOff>
      <xdr:row>75</xdr:row>
      <xdr:rowOff>136322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89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127449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9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114503</xdr:rowOff>
    </xdr:from>
    <xdr:to>
      <xdr:col>41</xdr:col>
      <xdr:colOff>101600</xdr:colOff>
      <xdr:row>77</xdr:row>
      <xdr:rowOff>44653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14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35780</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23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52735</xdr:rowOff>
    </xdr:from>
    <xdr:to>
      <xdr:col>36</xdr:col>
      <xdr:colOff>165100</xdr:colOff>
      <xdr:row>76</xdr:row>
      <xdr:rowOff>154335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0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145462</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1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50631</xdr:rowOff>
    </xdr:from>
    <xdr:to>
      <xdr:col>55</xdr:col>
      <xdr:colOff>0</xdr:colOff>
      <xdr:row>96</xdr:row>
      <xdr:rowOff>13827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9639300" y="16338381"/>
          <a:ext cx="838200" cy="13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66857</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01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7369</xdr:rowOff>
    </xdr:from>
    <xdr:to>
      <xdr:col>50</xdr:col>
      <xdr:colOff>114300</xdr:colOff>
      <xdr:row>96</xdr:row>
      <xdr:rowOff>13827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8750300" y="16123669"/>
          <a:ext cx="889000" cy="34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104243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04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7369</xdr:rowOff>
    </xdr:from>
    <xdr:to>
      <xdr:col>45</xdr:col>
      <xdr:colOff>177800</xdr:colOff>
      <xdr:row>95</xdr:row>
      <xdr:rowOff>145814</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7861300" y="16123669"/>
          <a:ext cx="889000" cy="30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161081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4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145814</xdr:rowOff>
    </xdr:from>
    <xdr:to>
      <xdr:col>41</xdr:col>
      <xdr:colOff>50800</xdr:colOff>
      <xdr:row>96</xdr:row>
      <xdr:rowOff>5483</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6433564"/>
          <a:ext cx="889000" cy="3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89243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5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109704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5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171281</xdr:rowOff>
    </xdr:from>
    <xdr:to>
      <xdr:col>55</xdr:col>
      <xdr:colOff>50800</xdr:colOff>
      <xdr:row>95</xdr:row>
      <xdr:rowOff>101431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28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149708</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2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134477</xdr:rowOff>
    </xdr:from>
    <xdr:to>
      <xdr:col>50</xdr:col>
      <xdr:colOff>165100</xdr:colOff>
      <xdr:row>96</xdr:row>
      <xdr:rowOff>64627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42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55754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51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128019</xdr:rowOff>
    </xdr:from>
    <xdr:to>
      <xdr:col>46</xdr:col>
      <xdr:colOff>38100</xdr:colOff>
      <xdr:row>94</xdr:row>
      <xdr:rowOff>58169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07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74696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584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95014</xdr:rowOff>
    </xdr:from>
    <xdr:to>
      <xdr:col>41</xdr:col>
      <xdr:colOff>101600</xdr:colOff>
      <xdr:row>96</xdr:row>
      <xdr:rowOff>25164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38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41691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615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126133</xdr:rowOff>
    </xdr:from>
    <xdr:to>
      <xdr:col>36</xdr:col>
      <xdr:colOff>165100</xdr:colOff>
      <xdr:row>96</xdr:row>
      <xdr:rowOff>56283</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41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72810</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18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14922</xdr:rowOff>
    </xdr:from>
    <xdr:to>
      <xdr:col>85</xdr:col>
      <xdr:colOff>127000</xdr:colOff>
      <xdr:row>39</xdr:row>
      <xdr:rowOff>36449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01472"/>
          <a:ext cx="8382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166751</xdr:rowOff>
    </xdr:from>
    <xdr:to>
      <xdr:col>81</xdr:col>
      <xdr:colOff>50800</xdr:colOff>
      <xdr:row>39</xdr:row>
      <xdr:rowOff>14922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681851"/>
          <a:ext cx="889000" cy="1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159321</xdr:rowOff>
    </xdr:from>
    <xdr:to>
      <xdr:col>76</xdr:col>
      <xdr:colOff>114300</xdr:colOff>
      <xdr:row>38</xdr:row>
      <xdr:rowOff>166751</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674421"/>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37592</xdr:rowOff>
    </xdr:from>
    <xdr:to>
      <xdr:col>71</xdr:col>
      <xdr:colOff>177800</xdr:colOff>
      <xdr:row>38</xdr:row>
      <xdr:rowOff>159321</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381242"/>
          <a:ext cx="889000" cy="29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109681</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2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2367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157099</xdr:rowOff>
    </xdr:from>
    <xdr:to>
      <xdr:col>85</xdr:col>
      <xdr:colOff>177800</xdr:colOff>
      <xdr:row>39</xdr:row>
      <xdr:rowOff>87249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72026</xdr:rowOff>
    </xdr:from>
    <xdr:ext cx="313932"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87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135572</xdr:rowOff>
    </xdr:from>
    <xdr:to>
      <xdr:col>81</xdr:col>
      <xdr:colOff>101600</xdr:colOff>
      <xdr:row>39</xdr:row>
      <xdr:rowOff>65722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56849</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743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115951</xdr:rowOff>
    </xdr:from>
    <xdr:to>
      <xdr:col>76</xdr:col>
      <xdr:colOff>165100</xdr:colOff>
      <xdr:row>39</xdr:row>
      <xdr:rowOff>46101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37228</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03017" y="672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108521</xdr:rowOff>
    </xdr:from>
    <xdr:to>
      <xdr:col>72</xdr:col>
      <xdr:colOff>38100</xdr:colOff>
      <xdr:row>39</xdr:row>
      <xdr:rowOff>38671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2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29798</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14017" y="6716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158242</xdr:rowOff>
    </xdr:from>
    <xdr:to>
      <xdr:col>67</xdr:col>
      <xdr:colOff>101600</xdr:colOff>
      <xdr:row>37</xdr:row>
      <xdr:rowOff>88392</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3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104919</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10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90704</xdr:rowOff>
    </xdr:from>
    <xdr:to>
      <xdr:col>85</xdr:col>
      <xdr:colOff>127000</xdr:colOff>
      <xdr:row>76</xdr:row>
      <xdr:rowOff>1436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2949454"/>
          <a:ext cx="838200" cy="8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52912</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74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90704</xdr:rowOff>
    </xdr:from>
    <xdr:to>
      <xdr:col>81</xdr:col>
      <xdr:colOff>50800</xdr:colOff>
      <xdr:row>76</xdr:row>
      <xdr:rowOff>6007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949454"/>
          <a:ext cx="889000" cy="8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112806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6007</xdr:rowOff>
    </xdr:from>
    <xdr:to>
      <xdr:col>76</xdr:col>
      <xdr:colOff>114300</xdr:colOff>
      <xdr:row>76</xdr:row>
      <xdr:rowOff>14618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3036207"/>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141076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14618</xdr:rowOff>
    </xdr:from>
    <xdr:to>
      <xdr:col>71</xdr:col>
      <xdr:colOff>177800</xdr:colOff>
      <xdr:row>76</xdr:row>
      <xdr:rowOff>85370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3044818"/>
          <a:ext cx="889000" cy="7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35272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122085</xdr:rowOff>
    </xdr:from>
    <xdr:to>
      <xdr:col>85</xdr:col>
      <xdr:colOff>177800</xdr:colOff>
      <xdr:row>76</xdr:row>
      <xdr:rowOff>52236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9808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100512</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9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39904</xdr:rowOff>
    </xdr:from>
    <xdr:to>
      <xdr:col>81</xdr:col>
      <xdr:colOff>101600</xdr:colOff>
      <xdr:row>75</xdr:row>
      <xdr:rowOff>141504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89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132630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9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126657</xdr:rowOff>
    </xdr:from>
    <xdr:to>
      <xdr:col>76</xdr:col>
      <xdr:colOff>165100</xdr:colOff>
      <xdr:row>76</xdr:row>
      <xdr:rowOff>56807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98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47934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07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135268</xdr:rowOff>
    </xdr:from>
    <xdr:to>
      <xdr:col>72</xdr:col>
      <xdr:colOff>38100</xdr:colOff>
      <xdr:row>76</xdr:row>
      <xdr:rowOff>65418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99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56545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08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34570</xdr:rowOff>
    </xdr:from>
    <xdr:to>
      <xdr:col>67</xdr:col>
      <xdr:colOff>101600</xdr:colOff>
      <xdr:row>76</xdr:row>
      <xdr:rowOff>136170</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06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127297</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15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40670</xdr:rowOff>
    </xdr:from>
    <xdr:to>
      <xdr:col>85</xdr:col>
      <xdr:colOff>127000</xdr:colOff>
      <xdr:row>96</xdr:row>
      <xdr:rowOff>101569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499870"/>
          <a:ext cx="8382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43152</xdr:rowOff>
    </xdr:from>
    <xdr:ext cx="469744"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3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40670</xdr:rowOff>
    </xdr:from>
    <xdr:to>
      <xdr:col>81</xdr:col>
      <xdr:colOff>50800</xdr:colOff>
      <xdr:row>97</xdr:row>
      <xdr:rowOff>86390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49987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97548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5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86985</xdr:rowOff>
    </xdr:from>
    <xdr:to>
      <xdr:col>76</xdr:col>
      <xdr:colOff>114300</xdr:colOff>
      <xdr:row>97</xdr:row>
      <xdr:rowOff>86390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546185"/>
          <a:ext cx="889000" cy="17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104523</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2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86985</xdr:rowOff>
    </xdr:from>
    <xdr:to>
      <xdr:col>71</xdr:col>
      <xdr:colOff>177800</xdr:colOff>
      <xdr:row>97</xdr:row>
      <xdr:rowOff>19503</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546185"/>
          <a:ext cx="889000" cy="10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621</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8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50769</xdr:rowOff>
    </xdr:from>
    <xdr:to>
      <xdr:col>85</xdr:col>
      <xdr:colOff>177800</xdr:colOff>
      <xdr:row>96</xdr:row>
      <xdr:rowOff>152369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50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29196</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48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161320</xdr:rowOff>
    </xdr:from>
    <xdr:to>
      <xdr:col>81</xdr:col>
      <xdr:colOff>101600</xdr:colOff>
      <xdr:row>96</xdr:row>
      <xdr:rowOff>91470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4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107997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2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35590</xdr:rowOff>
    </xdr:from>
    <xdr:to>
      <xdr:col>76</xdr:col>
      <xdr:colOff>165100</xdr:colOff>
      <xdr:row>97</xdr:row>
      <xdr:rowOff>137190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128317</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7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36185</xdr:rowOff>
    </xdr:from>
    <xdr:to>
      <xdr:col>72</xdr:col>
      <xdr:colOff>38100</xdr:colOff>
      <xdr:row>96</xdr:row>
      <xdr:rowOff>137785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49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128912</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58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140153</xdr:rowOff>
    </xdr:from>
    <xdr:to>
      <xdr:col>67</xdr:col>
      <xdr:colOff>101600</xdr:colOff>
      <xdr:row>97</xdr:row>
      <xdr:rowOff>70303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5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86830</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37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170332</xdr:rowOff>
    </xdr:from>
    <xdr:to>
      <xdr:col>116</xdr:col>
      <xdr:colOff>63500</xdr:colOff>
      <xdr:row>34</xdr:row>
      <xdr:rowOff>83693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5828182"/>
          <a:ext cx="838200" cy="8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169968</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7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83693</xdr:rowOff>
    </xdr:from>
    <xdr:to>
      <xdr:col>111</xdr:col>
      <xdr:colOff>177800</xdr:colOff>
      <xdr:row>34</xdr:row>
      <xdr:rowOff>93980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5912993"/>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149851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93980</xdr:rowOff>
    </xdr:from>
    <xdr:to>
      <xdr:col>107</xdr:col>
      <xdr:colOff>50800</xdr:colOff>
      <xdr:row>34</xdr:row>
      <xdr:rowOff>107924</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5923280"/>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100017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107924</xdr:rowOff>
    </xdr:from>
    <xdr:to>
      <xdr:col>102</xdr:col>
      <xdr:colOff>114300</xdr:colOff>
      <xdr:row>34</xdr:row>
      <xdr:rowOff>112954</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5937224"/>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165625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102531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119532</xdr:rowOff>
    </xdr:from>
    <xdr:to>
      <xdr:col>116</xdr:col>
      <xdr:colOff>114300</xdr:colOff>
      <xdr:row>34</xdr:row>
      <xdr:rowOff>49682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57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142409</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62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32893</xdr:rowOff>
    </xdr:from>
    <xdr:to>
      <xdr:col>112</xdr:col>
      <xdr:colOff>38100</xdr:colOff>
      <xdr:row>34</xdr:row>
      <xdr:rowOff>134493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86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151020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63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43180</xdr:rowOff>
    </xdr:from>
    <xdr:to>
      <xdr:col>107</xdr:col>
      <xdr:colOff>101600</xdr:colOff>
      <xdr:row>34</xdr:row>
      <xdr:rowOff>144780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161307</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57124</xdr:rowOff>
    </xdr:from>
    <xdr:to>
      <xdr:col>102</xdr:col>
      <xdr:colOff>165100</xdr:colOff>
      <xdr:row>34</xdr:row>
      <xdr:rowOff>158724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88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3801</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66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62154</xdr:rowOff>
    </xdr:from>
    <xdr:to>
      <xdr:col>98</xdr:col>
      <xdr:colOff>38100</xdr:colOff>
      <xdr:row>34</xdr:row>
      <xdr:rowOff>163754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89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8831</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66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87249</xdr:rowOff>
    </xdr:from>
    <xdr:to>
      <xdr:col>116</xdr:col>
      <xdr:colOff>63500</xdr:colOff>
      <xdr:row>58</xdr:row>
      <xdr:rowOff>113424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031349"/>
          <a:ext cx="8382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14592</xdr:rowOff>
    </xdr:from>
    <xdr:to>
      <xdr:col>111</xdr:col>
      <xdr:colOff>177800</xdr:colOff>
      <xdr:row>58</xdr:row>
      <xdr:rowOff>87249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958692"/>
          <a:ext cx="889000" cy="7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164185</xdr:rowOff>
    </xdr:from>
    <xdr:to>
      <xdr:col>107</xdr:col>
      <xdr:colOff>50800</xdr:colOff>
      <xdr:row>58</xdr:row>
      <xdr:rowOff>14592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936835"/>
          <a:ext cx="889000" cy="2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88227</xdr:rowOff>
    </xdr:from>
    <xdr:to>
      <xdr:col>102</xdr:col>
      <xdr:colOff>114300</xdr:colOff>
      <xdr:row>57</xdr:row>
      <xdr:rowOff>164185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860877"/>
          <a:ext cx="889000" cy="7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62624</xdr:rowOff>
    </xdr:from>
    <xdr:to>
      <xdr:col>116</xdr:col>
      <xdr:colOff>114300</xdr:colOff>
      <xdr:row>58</xdr:row>
      <xdr:rowOff>164224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0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149001</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2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36449</xdr:rowOff>
    </xdr:from>
    <xdr:to>
      <xdr:col>112</xdr:col>
      <xdr:colOff>38100</xdr:colOff>
      <xdr:row>58</xdr:row>
      <xdr:rowOff>138049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98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129176</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1007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135242</xdr:rowOff>
    </xdr:from>
    <xdr:to>
      <xdr:col>107</xdr:col>
      <xdr:colOff>101600</xdr:colOff>
      <xdr:row>58</xdr:row>
      <xdr:rowOff>65392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0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56519</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1000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113385</xdr:rowOff>
    </xdr:from>
    <xdr:to>
      <xdr:col>102</xdr:col>
      <xdr:colOff>165100</xdr:colOff>
      <xdr:row>58</xdr:row>
      <xdr:rowOff>43535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88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34662</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997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37427</xdr:rowOff>
    </xdr:from>
    <xdr:to>
      <xdr:col>98</xdr:col>
      <xdr:colOff>38100</xdr:colOff>
      <xdr:row>57</xdr:row>
      <xdr:rowOff>139027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81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130154</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99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61930</xdr:rowOff>
    </xdr:from>
    <xdr:to>
      <xdr:col>116</xdr:col>
      <xdr:colOff>63500</xdr:colOff>
      <xdr:row>78</xdr:row>
      <xdr:rowOff>69109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435030"/>
          <a:ext cx="838200" cy="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168241</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855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61930</xdr:rowOff>
    </xdr:from>
    <xdr:to>
      <xdr:col>111</xdr:col>
      <xdr:colOff>177800</xdr:colOff>
      <xdr:row>78</xdr:row>
      <xdr:rowOff>117709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435030"/>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152666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3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117709</xdr:rowOff>
    </xdr:from>
    <xdr:to>
      <xdr:col>107</xdr:col>
      <xdr:colOff>50800</xdr:colOff>
      <xdr:row>78</xdr:row>
      <xdr:rowOff>168139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490809"/>
          <a:ext cx="889000" cy="5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24330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168139</xdr:rowOff>
    </xdr:from>
    <xdr:to>
      <xdr:col>102</xdr:col>
      <xdr:colOff>114300</xdr:colOff>
      <xdr:row>79</xdr:row>
      <xdr:rowOff>12325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541239"/>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53728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103060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18309</xdr:rowOff>
    </xdr:from>
    <xdr:to>
      <xdr:col>116</xdr:col>
      <xdr:colOff>114300</xdr:colOff>
      <xdr:row>78</xdr:row>
      <xdr:rowOff>119909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3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168186</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36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11130</xdr:rowOff>
    </xdr:from>
    <xdr:to>
      <xdr:col>112</xdr:col>
      <xdr:colOff>38100</xdr:colOff>
      <xdr:row>78</xdr:row>
      <xdr:rowOff>112730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38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103857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47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66909</xdr:rowOff>
    </xdr:from>
    <xdr:to>
      <xdr:col>107</xdr:col>
      <xdr:colOff>101600</xdr:colOff>
      <xdr:row>78</xdr:row>
      <xdr:rowOff>168509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44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159636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53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117339</xdr:rowOff>
    </xdr:from>
    <xdr:to>
      <xdr:col>102</xdr:col>
      <xdr:colOff>165100</xdr:colOff>
      <xdr:row>79</xdr:row>
      <xdr:rowOff>47489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38616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5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132975</xdr:rowOff>
    </xdr:from>
    <xdr:to>
      <xdr:col>98</xdr:col>
      <xdr:colOff>38100</xdr:colOff>
      <xdr:row>79</xdr:row>
      <xdr:rowOff>63125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5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54252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59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・歳出決算額のうち、最も金額が大きい扶助費は、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定額減税調整給付金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の支給などに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前年より住民１人あたり約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153,000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・２番目に大きい人件費は、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退職手当の増に伴い、前年より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住民１人あたり約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・３番目に大きい物件費は、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住民１人あたり約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円となっており、前年と概ね同水準です。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新清掃工場や中学校校舎等改修などの整備費が工事の進捗等により増加しています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・主な歳出を類似団体と比較すると、扶助費、人件費は類似団体の平均値を下回っておりますが、物件費は上回っております。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千葉県千葉市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983,896
944,521
271.76
535,358,439
531,075,337
2,981,132
270,424,205
707,487,269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2540</xdr:rowOff>
    </xdr:from>
    <xdr:to>
      <xdr:col>24</xdr:col>
      <xdr:colOff>63500</xdr:colOff>
      <xdr:row>35</xdr:row>
      <xdr:rowOff>28666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0329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89081</xdr:rowOff>
    </xdr:from>
    <xdr:to>
      <xdr:col>19</xdr:col>
      <xdr:colOff>177800</xdr:colOff>
      <xdr:row>35</xdr:row>
      <xdr:rowOff>2540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1838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89081</xdr:rowOff>
    </xdr:from>
    <xdr:to>
      <xdr:col>15</xdr:col>
      <xdr:colOff>50800</xdr:colOff>
      <xdr:row>35</xdr:row>
      <xdr:rowOff>79284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18381"/>
          <a:ext cx="8890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67854</xdr:rowOff>
    </xdr:from>
    <xdr:to>
      <xdr:col>10</xdr:col>
      <xdr:colOff>114300</xdr:colOff>
      <xdr:row>35</xdr:row>
      <xdr:rowOff>79284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6860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149316</xdr:rowOff>
    </xdr:from>
    <xdr:to>
      <xdr:col>24</xdr:col>
      <xdr:colOff>114300</xdr:colOff>
      <xdr:row>35</xdr:row>
      <xdr:rowOff>79466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743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3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123190</xdr:rowOff>
    </xdr:from>
    <xdr:to>
      <xdr:col>20</xdr:col>
      <xdr:colOff>38100</xdr:colOff>
      <xdr:row>35</xdr:row>
      <xdr:rowOff>53340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69867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2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38281</xdr:rowOff>
    </xdr:from>
    <xdr:to>
      <xdr:col>15</xdr:col>
      <xdr:colOff>101600</xdr:colOff>
      <xdr:row>34</xdr:row>
      <xdr:rowOff>139881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156408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4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28484</xdr:rowOff>
    </xdr:from>
    <xdr:to>
      <xdr:col>10</xdr:col>
      <xdr:colOff>165100</xdr:colOff>
      <xdr:row>35</xdr:row>
      <xdr:rowOff>130084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2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146611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0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17054</xdr:rowOff>
    </xdr:from>
    <xdr:to>
      <xdr:col>6</xdr:col>
      <xdr:colOff>38100</xdr:colOff>
      <xdr:row>35</xdr:row>
      <xdr:rowOff>118654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1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135181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9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81674</xdr:rowOff>
    </xdr:from>
    <xdr:to>
      <xdr:col>24</xdr:col>
      <xdr:colOff>63500</xdr:colOff>
      <xdr:row>58</xdr:row>
      <xdr:rowOff>106350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025774"/>
          <a:ext cx="838200" cy="2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1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95529</xdr:rowOff>
    </xdr:from>
    <xdr:to>
      <xdr:col>19</xdr:col>
      <xdr:colOff>177800</xdr:colOff>
      <xdr:row>58</xdr:row>
      <xdr:rowOff>106350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868179"/>
          <a:ext cx="889000" cy="18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170083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7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95529</xdr:rowOff>
    </xdr:from>
    <xdr:to>
      <xdr:col>15</xdr:col>
      <xdr:colOff>50800</xdr:colOff>
      <xdr:row>58</xdr:row>
      <xdr:rowOff>11138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868179"/>
          <a:ext cx="889000" cy="8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24422</xdr:rowOff>
    </xdr:from>
    <xdr:to>
      <xdr:col>10</xdr:col>
      <xdr:colOff>114300</xdr:colOff>
      <xdr:row>58</xdr:row>
      <xdr:rowOff>11138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68372"/>
          <a:ext cx="889000" cy="118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119981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156189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30874</xdr:rowOff>
    </xdr:from>
    <xdr:to>
      <xdr:col>24</xdr:col>
      <xdr:colOff>114300</xdr:colOff>
      <xdr:row>58</xdr:row>
      <xdr:rowOff>132474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7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166641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3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55550</xdr:rowOff>
    </xdr:from>
    <xdr:to>
      <xdr:col>20</xdr:col>
      <xdr:colOff>38100</xdr:colOff>
      <xdr:row>58</xdr:row>
      <xdr:rowOff>157150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148277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09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44729</xdr:rowOff>
    </xdr:from>
    <xdr:to>
      <xdr:col>15</xdr:col>
      <xdr:colOff>101600</xdr:colOff>
      <xdr:row>57</xdr:row>
      <xdr:rowOff>146329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1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162856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59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131788</xdr:rowOff>
    </xdr:from>
    <xdr:to>
      <xdr:col>10</xdr:col>
      <xdr:colOff>165100</xdr:colOff>
      <xdr:row>58</xdr:row>
      <xdr:rowOff>61938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0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78465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67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145072</xdr:rowOff>
    </xdr:from>
    <xdr:to>
      <xdr:col>6</xdr:col>
      <xdr:colOff>38100</xdr:colOff>
      <xdr:row>51</xdr:row>
      <xdr:rowOff>75222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1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91749</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49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87495</xdr:rowOff>
    </xdr:from>
    <xdr:to>
      <xdr:col>24</xdr:col>
      <xdr:colOff>63500</xdr:colOff>
      <xdr:row>76</xdr:row>
      <xdr:rowOff>160671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17695"/>
          <a:ext cx="838200" cy="7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147484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3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160671</xdr:rowOff>
    </xdr:from>
    <xdr:to>
      <xdr:col>19</xdr:col>
      <xdr:colOff>177800</xdr:colOff>
      <xdr:row>77</xdr:row>
      <xdr:rowOff>57831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90871"/>
          <a:ext cx="889000" cy="6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55559</xdr:rowOff>
    </xdr:from>
    <xdr:to>
      <xdr:col>15</xdr:col>
      <xdr:colOff>50800</xdr:colOff>
      <xdr:row>77</xdr:row>
      <xdr:rowOff>57831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257209"/>
          <a:ext cx="889000" cy="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69638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55559</xdr:rowOff>
    </xdr:from>
    <xdr:to>
      <xdr:col>10</xdr:col>
      <xdr:colOff>114300</xdr:colOff>
      <xdr:row>78</xdr:row>
      <xdr:rowOff>55849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57209"/>
          <a:ext cx="889000" cy="17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36695</xdr:rowOff>
    </xdr:from>
    <xdr:to>
      <xdr:col>24</xdr:col>
      <xdr:colOff>114300</xdr:colOff>
      <xdr:row>76</xdr:row>
      <xdr:rowOff>138295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6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15122</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4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109871</xdr:rowOff>
    </xdr:from>
    <xdr:to>
      <xdr:col>20</xdr:col>
      <xdr:colOff>38100</xdr:colOff>
      <xdr:row>77</xdr:row>
      <xdr:rowOff>40021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4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31148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3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7031</xdr:rowOff>
    </xdr:from>
    <xdr:to>
      <xdr:col>15</xdr:col>
      <xdr:colOff>101600</xdr:colOff>
      <xdr:row>77</xdr:row>
      <xdr:rowOff>108631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20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99758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30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4759</xdr:rowOff>
    </xdr:from>
    <xdr:to>
      <xdr:col>10</xdr:col>
      <xdr:colOff>165100</xdr:colOff>
      <xdr:row>77</xdr:row>
      <xdr:rowOff>106359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0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97486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9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5049</xdr:rowOff>
    </xdr:from>
    <xdr:to>
      <xdr:col>6</xdr:col>
      <xdr:colOff>38100</xdr:colOff>
      <xdr:row>78</xdr:row>
      <xdr:rowOff>106649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7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97776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7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160235</xdr:rowOff>
    </xdr:from>
    <xdr:to>
      <xdr:col>24</xdr:col>
      <xdr:colOff>62865</xdr:colOff>
      <xdr:row>98</xdr:row>
      <xdr:rowOff>83807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762185"/>
          <a:ext cx="1270" cy="1123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87634</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8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83807</xdr:rowOff>
    </xdr:from>
    <xdr:to>
      <xdr:col>24</xdr:col>
      <xdr:colOff>152400</xdr:colOff>
      <xdr:row>98</xdr:row>
      <xdr:rowOff>83807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106912</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53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160235</xdr:rowOff>
    </xdr:from>
    <xdr:to>
      <xdr:col>24</xdr:col>
      <xdr:colOff>152400</xdr:colOff>
      <xdr:row>91</xdr:row>
      <xdr:rowOff>160235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76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73216</xdr:rowOff>
    </xdr:from>
    <xdr:to>
      <xdr:col>24</xdr:col>
      <xdr:colOff>63500</xdr:colOff>
      <xdr:row>94</xdr:row>
      <xdr:rowOff>51194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018066"/>
          <a:ext cx="838200" cy="14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113352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01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134925</xdr:rowOff>
    </xdr:from>
    <xdr:to>
      <xdr:col>24</xdr:col>
      <xdr:colOff>114300</xdr:colOff>
      <xdr:row>96</xdr:row>
      <xdr:rowOff>65075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88342</xdr:rowOff>
    </xdr:from>
    <xdr:to>
      <xdr:col>19</xdr:col>
      <xdr:colOff>177800</xdr:colOff>
      <xdr:row>94</xdr:row>
      <xdr:rowOff>51194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5690292"/>
          <a:ext cx="889000" cy="47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107226</xdr:rowOff>
    </xdr:from>
    <xdr:to>
      <xdr:col>20</xdr:col>
      <xdr:colOff>38100</xdr:colOff>
      <xdr:row>96</xdr:row>
      <xdr:rowOff>37376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39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28503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48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88342</xdr:rowOff>
    </xdr:from>
    <xdr:to>
      <xdr:col>15</xdr:col>
      <xdr:colOff>50800</xdr:colOff>
      <xdr:row>93</xdr:row>
      <xdr:rowOff>110744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5690292"/>
          <a:ext cx="889000" cy="36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68783</xdr:rowOff>
    </xdr:from>
    <xdr:to>
      <xdr:col>15</xdr:col>
      <xdr:colOff>101600</xdr:colOff>
      <xdr:row>93</xdr:row>
      <xdr:rowOff>170383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01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161510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10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110744</xdr:rowOff>
    </xdr:from>
    <xdr:to>
      <xdr:col>10</xdr:col>
      <xdr:colOff>114300</xdr:colOff>
      <xdr:row>97</xdr:row>
      <xdr:rowOff>40869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055594"/>
          <a:ext cx="889000" cy="6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124904</xdr:rowOff>
    </xdr:from>
    <xdr:to>
      <xdr:col>10</xdr:col>
      <xdr:colOff>165100</xdr:colOff>
      <xdr:row>94</xdr:row>
      <xdr:rowOff>55054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06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16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36322</xdr:rowOff>
    </xdr:from>
    <xdr:to>
      <xdr:col>6</xdr:col>
      <xdr:colOff>38100</xdr:colOff>
      <xdr:row>97</xdr:row>
      <xdr:rowOff>137922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6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129049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5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22416</xdr:rowOff>
    </xdr:from>
    <xdr:to>
      <xdr:col>24</xdr:col>
      <xdr:colOff>114300</xdr:colOff>
      <xdr:row>93</xdr:row>
      <xdr:rowOff>124016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596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45293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81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394</xdr:rowOff>
    </xdr:from>
    <xdr:to>
      <xdr:col>20</xdr:col>
      <xdr:colOff>38100</xdr:colOff>
      <xdr:row>94</xdr:row>
      <xdr:rowOff>101994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11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118521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89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37542</xdr:rowOff>
    </xdr:from>
    <xdr:to>
      <xdr:col>15</xdr:col>
      <xdr:colOff>101600</xdr:colOff>
      <xdr:row>91</xdr:row>
      <xdr:rowOff>139142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63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155669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41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59944</xdr:rowOff>
    </xdr:from>
    <xdr:to>
      <xdr:col>10</xdr:col>
      <xdr:colOff>165100</xdr:colOff>
      <xdr:row>93</xdr:row>
      <xdr:rowOff>161544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00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6621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78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161519</xdr:rowOff>
    </xdr:from>
    <xdr:to>
      <xdr:col>6</xdr:col>
      <xdr:colOff>38100</xdr:colOff>
      <xdr:row>97</xdr:row>
      <xdr:rowOff>91669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6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108196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39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170724</xdr:rowOff>
    </xdr:from>
    <xdr:to>
      <xdr:col>55</xdr:col>
      <xdr:colOff>0</xdr:colOff>
      <xdr:row>38</xdr:row>
      <xdr:rowOff>12337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1437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41564</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13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7983</xdr:rowOff>
    </xdr:from>
    <xdr:to>
      <xdr:col>50</xdr:col>
      <xdr:colOff>114300</xdr:colOff>
      <xdr:row>38</xdr:row>
      <xdr:rowOff>12337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523083"/>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149877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7983</xdr:rowOff>
    </xdr:from>
    <xdr:to>
      <xdr:col>45</xdr:col>
      <xdr:colOff>177800</xdr:colOff>
      <xdr:row>38</xdr:row>
      <xdr:rowOff>15603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2308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119397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20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15603</xdr:rowOff>
    </xdr:from>
    <xdr:to>
      <xdr:col>41</xdr:col>
      <xdr:colOff>50800</xdr:colOff>
      <xdr:row>38</xdr:row>
      <xdr:rowOff>23223</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53070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75854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076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57349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058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119924</xdr:rowOff>
    </xdr:from>
    <xdr:to>
      <xdr:col>55</xdr:col>
      <xdr:colOff>50800</xdr:colOff>
      <xdr:row>38</xdr:row>
      <xdr:rowOff>50074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46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98351</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42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132987</xdr:rowOff>
    </xdr:from>
    <xdr:to>
      <xdr:col>50</xdr:col>
      <xdr:colOff>165100</xdr:colOff>
      <xdr:row>38</xdr:row>
      <xdr:rowOff>63137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47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54264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128633</xdr:rowOff>
    </xdr:from>
    <xdr:to>
      <xdr:col>46</xdr:col>
      <xdr:colOff>38100</xdr:colOff>
      <xdr:row>38</xdr:row>
      <xdr:rowOff>58782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4722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49910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56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136253</xdr:rowOff>
    </xdr:from>
    <xdr:to>
      <xdr:col>41</xdr:col>
      <xdr:colOff>101600</xdr:colOff>
      <xdr:row>38</xdr:row>
      <xdr:rowOff>66403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47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57530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572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143873</xdr:rowOff>
    </xdr:from>
    <xdr:to>
      <xdr:col>36</xdr:col>
      <xdr:colOff>165100</xdr:colOff>
      <xdr:row>38</xdr:row>
      <xdr:rowOff>74023</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48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65150</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580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148082</xdr:rowOff>
    </xdr:from>
    <xdr:to>
      <xdr:col>55</xdr:col>
      <xdr:colOff>0</xdr:colOff>
      <xdr:row>57</xdr:row>
      <xdr:rowOff>167259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920732"/>
          <a:ext cx="8382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59707</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6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32258</xdr:rowOff>
    </xdr:from>
    <xdr:to>
      <xdr:col>50</xdr:col>
      <xdr:colOff>114300</xdr:colOff>
      <xdr:row>57</xdr:row>
      <xdr:rowOff>167259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804908"/>
          <a:ext cx="889000" cy="13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158513</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5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32258</xdr:rowOff>
    </xdr:from>
    <xdr:to>
      <xdr:col>45</xdr:col>
      <xdr:colOff>177800</xdr:colOff>
      <xdr:row>58</xdr:row>
      <xdr:rowOff>10922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804908"/>
          <a:ext cx="889000" cy="15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143908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118745</xdr:rowOff>
    </xdr:from>
    <xdr:to>
      <xdr:col>41</xdr:col>
      <xdr:colOff>50800</xdr:colOff>
      <xdr:row>58</xdr:row>
      <xdr:rowOff>10922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891395"/>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170578</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97282</xdr:rowOff>
    </xdr:from>
    <xdr:to>
      <xdr:col>55</xdr:col>
      <xdr:colOff>50800</xdr:colOff>
      <xdr:row>58</xdr:row>
      <xdr:rowOff>27432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6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75709</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4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116459</xdr:rowOff>
    </xdr:from>
    <xdr:to>
      <xdr:col>50</xdr:col>
      <xdr:colOff>165100</xdr:colOff>
      <xdr:row>58</xdr:row>
      <xdr:rowOff>46609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8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37736</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998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152908</xdr:rowOff>
    </xdr:from>
    <xdr:to>
      <xdr:col>46</xdr:col>
      <xdr:colOff>38100</xdr:colOff>
      <xdr:row>57</xdr:row>
      <xdr:rowOff>83058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99585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952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131572</xdr:rowOff>
    </xdr:from>
    <xdr:to>
      <xdr:col>41</xdr:col>
      <xdr:colOff>101600</xdr:colOff>
      <xdr:row>58</xdr:row>
      <xdr:rowOff>61722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90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52849</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999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67945</xdr:rowOff>
    </xdr:from>
    <xdr:to>
      <xdr:col>36</xdr:col>
      <xdr:colOff>165100</xdr:colOff>
      <xdr:row>57</xdr:row>
      <xdr:rowOff>169545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160672</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993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7962</xdr:rowOff>
    </xdr:from>
    <xdr:to>
      <xdr:col>55</xdr:col>
      <xdr:colOff>0</xdr:colOff>
      <xdr:row>78</xdr:row>
      <xdr:rowOff>54699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381062"/>
          <a:ext cx="838200" cy="4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110655</xdr:rowOff>
    </xdr:from>
    <xdr:to>
      <xdr:col>50</xdr:col>
      <xdr:colOff>114300</xdr:colOff>
      <xdr:row>78</xdr:row>
      <xdr:rowOff>7962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312305"/>
          <a:ext cx="889000" cy="6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101003</xdr:rowOff>
    </xdr:from>
    <xdr:to>
      <xdr:col>45</xdr:col>
      <xdr:colOff>177800</xdr:colOff>
      <xdr:row>77</xdr:row>
      <xdr:rowOff>110655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30265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14263</xdr:rowOff>
    </xdr:from>
    <xdr:to>
      <xdr:col>41</xdr:col>
      <xdr:colOff>50800</xdr:colOff>
      <xdr:row>77</xdr:row>
      <xdr:rowOff>101003</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6972300" y="13215913"/>
          <a:ext cx="889000" cy="8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3899</xdr:rowOff>
    </xdr:from>
    <xdr:to>
      <xdr:col>55</xdr:col>
      <xdr:colOff>50800</xdr:colOff>
      <xdr:row>78</xdr:row>
      <xdr:rowOff>105499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3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90276</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29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128612</xdr:rowOff>
    </xdr:from>
    <xdr:to>
      <xdr:col>50</xdr:col>
      <xdr:colOff>165100</xdr:colOff>
      <xdr:row>78</xdr:row>
      <xdr:rowOff>58762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33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49889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342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59855</xdr:rowOff>
    </xdr:from>
    <xdr:to>
      <xdr:col>46</xdr:col>
      <xdr:colOff>38100</xdr:colOff>
      <xdr:row>77</xdr:row>
      <xdr:rowOff>161455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2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152582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335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50203</xdr:rowOff>
    </xdr:from>
    <xdr:to>
      <xdr:col>41</xdr:col>
      <xdr:colOff>101600</xdr:colOff>
      <xdr:row>77</xdr:row>
      <xdr:rowOff>151803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25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142930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334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134913</xdr:rowOff>
    </xdr:from>
    <xdr:to>
      <xdr:col>36</xdr:col>
      <xdr:colOff>165100</xdr:colOff>
      <xdr:row>77</xdr:row>
      <xdr:rowOff>65063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1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56190</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32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121892</xdr:rowOff>
    </xdr:from>
    <xdr:to>
      <xdr:col>55</xdr:col>
      <xdr:colOff>0</xdr:colOff>
      <xdr:row>97</xdr:row>
      <xdr:rowOff>11798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581092"/>
          <a:ext cx="838200" cy="6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33893</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15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1556</xdr:rowOff>
    </xdr:from>
    <xdr:to>
      <xdr:col>50</xdr:col>
      <xdr:colOff>114300</xdr:colOff>
      <xdr:row>97</xdr:row>
      <xdr:rowOff>11798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632206"/>
          <a:ext cx="8890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154312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0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1556</xdr:rowOff>
    </xdr:from>
    <xdr:to>
      <xdr:col>45</xdr:col>
      <xdr:colOff>177800</xdr:colOff>
      <xdr:row>97</xdr:row>
      <xdr:rowOff>116452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632206"/>
          <a:ext cx="889000" cy="11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125097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43666</xdr:rowOff>
    </xdr:from>
    <xdr:to>
      <xdr:col>41</xdr:col>
      <xdr:colOff>50800</xdr:colOff>
      <xdr:row>97</xdr:row>
      <xdr:rowOff>116452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674316"/>
          <a:ext cx="889000" cy="7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66507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71092</xdr:rowOff>
    </xdr:from>
    <xdr:to>
      <xdr:col>55</xdr:col>
      <xdr:colOff>50800</xdr:colOff>
      <xdr:row>97</xdr:row>
      <xdr:rowOff>1242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3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49519</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0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132448</xdr:rowOff>
    </xdr:from>
    <xdr:to>
      <xdr:col>50</xdr:col>
      <xdr:colOff>165100</xdr:colOff>
      <xdr:row>97</xdr:row>
      <xdr:rowOff>62598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53725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8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122206</xdr:rowOff>
    </xdr:from>
    <xdr:to>
      <xdr:col>46</xdr:col>
      <xdr:colOff>38100</xdr:colOff>
      <xdr:row>97</xdr:row>
      <xdr:rowOff>52356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8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43483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65652</xdr:rowOff>
    </xdr:from>
    <xdr:to>
      <xdr:col>41</xdr:col>
      <xdr:colOff>101600</xdr:colOff>
      <xdr:row>97</xdr:row>
      <xdr:rowOff>167252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9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158379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8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164316</xdr:rowOff>
    </xdr:from>
    <xdr:to>
      <xdr:col>36</xdr:col>
      <xdr:colOff>165100</xdr:colOff>
      <xdr:row>97</xdr:row>
      <xdr:rowOff>94466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2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85593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1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145669</xdr:rowOff>
    </xdr:from>
    <xdr:to>
      <xdr:col>85</xdr:col>
      <xdr:colOff>127000</xdr:colOff>
      <xdr:row>37</xdr:row>
      <xdr:rowOff>105918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146419"/>
          <a:ext cx="838200" cy="30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96156</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592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105918</xdr:rowOff>
    </xdr:from>
    <xdr:to>
      <xdr:col>81</xdr:col>
      <xdr:colOff>50800</xdr:colOff>
      <xdr:row>37</xdr:row>
      <xdr:rowOff>147320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449568"/>
          <a:ext cx="889000" cy="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89425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59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99695</xdr:rowOff>
    </xdr:from>
    <xdr:to>
      <xdr:col>76</xdr:col>
      <xdr:colOff>114300</xdr:colOff>
      <xdr:row>37</xdr:row>
      <xdr:rowOff>147320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4433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40149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0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111506</xdr:rowOff>
    </xdr:from>
    <xdr:to>
      <xdr:col>71</xdr:col>
      <xdr:colOff>177800</xdr:colOff>
      <xdr:row>37</xdr:row>
      <xdr:rowOff>99695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283706"/>
          <a:ext cx="889000" cy="15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10431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01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94869</xdr:rowOff>
    </xdr:from>
    <xdr:to>
      <xdr:col>85</xdr:col>
      <xdr:colOff>177800</xdr:colOff>
      <xdr:row>36</xdr:row>
      <xdr:rowOff>25019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09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73296</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55118</xdr:rowOff>
    </xdr:from>
    <xdr:to>
      <xdr:col>81</xdr:col>
      <xdr:colOff>101600</xdr:colOff>
      <xdr:row>37</xdr:row>
      <xdr:rowOff>156718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147845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49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96520</xdr:rowOff>
    </xdr:from>
    <xdr:to>
      <xdr:col>76</xdr:col>
      <xdr:colOff>165100</xdr:colOff>
      <xdr:row>38</xdr:row>
      <xdr:rowOff>26670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17797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3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48895</xdr:rowOff>
    </xdr:from>
    <xdr:to>
      <xdr:col>72</xdr:col>
      <xdr:colOff>38100</xdr:colOff>
      <xdr:row>37</xdr:row>
      <xdr:rowOff>150495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141622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4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60706</xdr:rowOff>
    </xdr:from>
    <xdr:to>
      <xdr:col>67</xdr:col>
      <xdr:colOff>101600</xdr:colOff>
      <xdr:row>36</xdr:row>
      <xdr:rowOff>162306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2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7383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00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152616</xdr:rowOff>
    </xdr:from>
    <xdr:to>
      <xdr:col>85</xdr:col>
      <xdr:colOff>127000</xdr:colOff>
      <xdr:row>58</xdr:row>
      <xdr:rowOff>90627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753816"/>
          <a:ext cx="838200" cy="28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22623</xdr:rowOff>
    </xdr:from>
    <xdr:ext cx="599010"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109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90627</xdr:rowOff>
    </xdr:from>
    <xdr:to>
      <xdr:col>81</xdr:col>
      <xdr:colOff>50800</xdr:colOff>
      <xdr:row>58</xdr:row>
      <xdr:rowOff>94170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10034727"/>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125036</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3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39459</xdr:rowOff>
    </xdr:from>
    <xdr:to>
      <xdr:col>76</xdr:col>
      <xdr:colOff>114300</xdr:colOff>
      <xdr:row>58</xdr:row>
      <xdr:rowOff>94170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983559"/>
          <a:ext cx="889000" cy="5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20032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4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51841</xdr:rowOff>
    </xdr:from>
    <xdr:to>
      <xdr:col>71</xdr:col>
      <xdr:colOff>177800</xdr:colOff>
      <xdr:row>58</xdr:row>
      <xdr:rowOff>39459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824491"/>
          <a:ext cx="889000" cy="15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94708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2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15612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4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101816</xdr:rowOff>
    </xdr:from>
    <xdr:to>
      <xdr:col>85</xdr:col>
      <xdr:colOff>177800</xdr:colOff>
      <xdr:row>57</xdr:row>
      <xdr:rowOff>31966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70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80243</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68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39827</xdr:rowOff>
    </xdr:from>
    <xdr:to>
      <xdr:col>81</xdr:col>
      <xdr:colOff>101600</xdr:colOff>
      <xdr:row>58</xdr:row>
      <xdr:rowOff>141427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98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132554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0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43370</xdr:rowOff>
    </xdr:from>
    <xdr:to>
      <xdr:col>76</xdr:col>
      <xdr:colOff>165100</xdr:colOff>
      <xdr:row>58</xdr:row>
      <xdr:rowOff>144970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8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136097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8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160109</xdr:rowOff>
    </xdr:from>
    <xdr:to>
      <xdr:col>72</xdr:col>
      <xdr:colOff>38100</xdr:colOff>
      <xdr:row>58</xdr:row>
      <xdr:rowOff>90259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3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81386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2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1041</xdr:rowOff>
    </xdr:from>
    <xdr:to>
      <xdr:col>67</xdr:col>
      <xdr:colOff>101600</xdr:colOff>
      <xdr:row>57</xdr:row>
      <xdr:rowOff>102641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93768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86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14923</xdr:rowOff>
    </xdr:from>
    <xdr:to>
      <xdr:col>85</xdr:col>
      <xdr:colOff>127000</xdr:colOff>
      <xdr:row>79</xdr:row>
      <xdr:rowOff>36449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59473"/>
          <a:ext cx="8382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166751</xdr:rowOff>
    </xdr:from>
    <xdr:to>
      <xdr:col>81</xdr:col>
      <xdr:colOff>50800</xdr:colOff>
      <xdr:row>79</xdr:row>
      <xdr:rowOff>14923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39851"/>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159322</xdr:rowOff>
    </xdr:from>
    <xdr:to>
      <xdr:col>76</xdr:col>
      <xdr:colOff>114300</xdr:colOff>
      <xdr:row>78</xdr:row>
      <xdr:rowOff>166751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32422"/>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37401</xdr:rowOff>
    </xdr:from>
    <xdr:to>
      <xdr:col>71</xdr:col>
      <xdr:colOff>177800</xdr:colOff>
      <xdr:row>78</xdr:row>
      <xdr:rowOff>159322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239051"/>
          <a:ext cx="889000" cy="29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104919</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13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2367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3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157099</xdr:rowOff>
    </xdr:from>
    <xdr:to>
      <xdr:col>85</xdr:col>
      <xdr:colOff>177800</xdr:colOff>
      <xdr:row>79</xdr:row>
      <xdr:rowOff>87249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72026</xdr:rowOff>
    </xdr:from>
    <xdr:ext cx="313932"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45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135573</xdr:rowOff>
    </xdr:from>
    <xdr:to>
      <xdr:col>81</xdr:col>
      <xdr:colOff>101600</xdr:colOff>
      <xdr:row>79</xdr:row>
      <xdr:rowOff>65723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0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56850</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2017" y="13601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115951</xdr:rowOff>
    </xdr:from>
    <xdr:to>
      <xdr:col>76</xdr:col>
      <xdr:colOff>165100</xdr:colOff>
      <xdr:row>79</xdr:row>
      <xdr:rowOff>46101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48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37228</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3017" y="13581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108522</xdr:rowOff>
    </xdr:from>
    <xdr:to>
      <xdr:col>72</xdr:col>
      <xdr:colOff>38100</xdr:colOff>
      <xdr:row>79</xdr:row>
      <xdr:rowOff>38672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4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29799</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4017" y="13574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158051</xdr:rowOff>
    </xdr:from>
    <xdr:to>
      <xdr:col>67</xdr:col>
      <xdr:colOff>101600</xdr:colOff>
      <xdr:row>77</xdr:row>
      <xdr:rowOff>88201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18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104729</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296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79959</xdr:rowOff>
    </xdr:from>
    <xdr:to>
      <xdr:col>85</xdr:col>
      <xdr:colOff>127000</xdr:colOff>
      <xdr:row>95</xdr:row>
      <xdr:rowOff>161492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367709"/>
          <a:ext cx="838200" cy="8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46817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79959</xdr:rowOff>
    </xdr:from>
    <xdr:to>
      <xdr:col>81</xdr:col>
      <xdr:colOff>50800</xdr:colOff>
      <xdr:row>95</xdr:row>
      <xdr:rowOff>163931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367709"/>
          <a:ext cx="889000" cy="8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106481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163931</xdr:rowOff>
    </xdr:from>
    <xdr:to>
      <xdr:col>76</xdr:col>
      <xdr:colOff>114300</xdr:colOff>
      <xdr:row>96</xdr:row>
      <xdr:rowOff>902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451681"/>
          <a:ext cx="889000" cy="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134523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902</xdr:rowOff>
    </xdr:from>
    <xdr:to>
      <xdr:col>71</xdr:col>
      <xdr:colOff>177800</xdr:colOff>
      <xdr:row>96</xdr:row>
      <xdr:rowOff>77102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46010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106633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27233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110692</xdr:rowOff>
    </xdr:from>
    <xdr:to>
      <xdr:col>85</xdr:col>
      <xdr:colOff>177800</xdr:colOff>
      <xdr:row>96</xdr:row>
      <xdr:rowOff>40842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89119</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37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29159</xdr:rowOff>
    </xdr:from>
    <xdr:to>
      <xdr:col>81</xdr:col>
      <xdr:colOff>101600</xdr:colOff>
      <xdr:row>95</xdr:row>
      <xdr:rowOff>130759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31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121886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0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113131</xdr:rowOff>
    </xdr:from>
    <xdr:to>
      <xdr:col>76</xdr:col>
      <xdr:colOff>165100</xdr:colOff>
      <xdr:row>96</xdr:row>
      <xdr:rowOff>43281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0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34408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9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121552</xdr:rowOff>
    </xdr:from>
    <xdr:to>
      <xdr:col>72</xdr:col>
      <xdr:colOff>38100</xdr:colOff>
      <xdr:row>96</xdr:row>
      <xdr:rowOff>51702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0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42829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50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26302</xdr:rowOff>
    </xdr:from>
    <xdr:to>
      <xdr:col>67</xdr:col>
      <xdr:colOff>101600</xdr:colOff>
      <xdr:row>96</xdr:row>
      <xdr:rowOff>127902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8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119029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7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・歳出決算額のうち、最も金額が大きい民生費は、定額減税調整給付金の支給などに伴い、前年より住民１人あたり約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212,000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円となりました。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・２番目に大きい教育費は、中学校校舎等改修などの整備費が工事の進捗等により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、前年より住民１人あたり約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・３番目に大きい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市有建築物保全計画事業費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の増などにより、住民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・主な歳出を類似団体と比較すると、衛生費は平均値を上回り、民生費、教育費は平均値を下回っています。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千葉県千葉市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・令和６年度は、市税や地方消費税交付金が予算に比べ増収となったこと、歳出の効率的な予算執行に努めた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ことにより、前年度並みの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実質収支を確保しています。</a:t>
          </a:r>
          <a:endParaRPr lang="ja-JP" altLang="ja-JP" sz="1300">
            <a:effectLst/>
            <a:latin typeface="ＭＳ Ｐゴシック" panose="020B0600070205080204" pitchFamily="50" charset="-128"/>
            <a:ea typeface="ＭＳ Ｐゴシック" panose="020B0600070205080204" pitchFamily="50" charset="-128"/>
          </a:endParaRPr>
        </a:p>
        <a:p>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億円を取崩し、積立分とあわせて前年度に比べ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億円の減となり、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億円を確保しました。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千葉県千葉市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年度以降は、収支均衡もしくは黒字となっています。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年度は、病院事業会計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収支赤字化に伴い、資金剰余額が減少した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、全体としては黒字額が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業務改革推進課" id="{EB49B71A-62D7-4E57-B3A9-30724B9F03C4}" userId="業務改革推進課" providerId="None"/>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H16" dT="2024-08-05T04:50:36.66" personId="{EB49B71A-62D7-4E57-B3A9-30724B9F03C4}" id="{289E78A1-7123-45D9-9E4E-E7DB53B3DDEA}">
    <text>損益計算書「経常利益」</text>
  </threadedComment>
  <threadedComment ref="CR16" dT="2024-08-05T01:20:25.34" personId="{EB49B71A-62D7-4E57-B3A9-30724B9F03C4}" id="{4A6DF16A-0B4E-4E10-BAE7-A4AB3BB397BA}">
    <text>資本金　100
資本金剰余金　5
の内、資本金100を計上</text>
  </threadedComment>
  <threadedComment ref="CW19" dT="2024-08-06T07:46:30.13" personId="{EB49B71A-62D7-4E57-B3A9-30724B9F03C4}" id="{283B4049-0393-4BE5-BA2D-69F5E15A301A}">
    <text>四捨五入すると０</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535358439</v>
      </c>
      <c r="BO4" s="436"/>
      <c r="BP4" s="436"/>
      <c r="BQ4" s="436"/>
      <c r="BR4" s="436"/>
      <c r="BS4" s="436"/>
      <c r="BT4" s="436"/>
      <c r="BU4" s="437"/>
      <c r="BV4" s="435">
        <v>511175819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1.1000000000000001</v>
      </c>
      <c r="CU4" s="576"/>
      <c r="CV4" s="576"/>
      <c r="CW4" s="576"/>
      <c r="CX4" s="576"/>
      <c r="CY4" s="576"/>
      <c r="CZ4" s="576"/>
      <c r="DA4" s="577"/>
      <c r="DB4" s="575">
        <v>1.1000000000000001</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531075337</v>
      </c>
      <c r="BO5" s="407"/>
      <c r="BP5" s="407"/>
      <c r="BQ5" s="407"/>
      <c r="BR5" s="407"/>
      <c r="BS5" s="407"/>
      <c r="BT5" s="407"/>
      <c r="BU5" s="408"/>
      <c r="BV5" s="406">
        <v>506719699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98.8</v>
      </c>
      <c r="CU5" s="404"/>
      <c r="CV5" s="404"/>
      <c r="CW5" s="404"/>
      <c r="CX5" s="404"/>
      <c r="CY5" s="404"/>
      <c r="CZ5" s="404"/>
      <c r="DA5" s="405"/>
      <c r="DB5" s="403">
        <v>98.4</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4283102</v>
      </c>
      <c r="BO6" s="407"/>
      <c r="BP6" s="407"/>
      <c r="BQ6" s="407"/>
      <c r="BR6" s="407"/>
      <c r="BS6" s="407"/>
      <c r="BT6" s="407"/>
      <c r="BU6" s="408"/>
      <c r="BV6" s="406">
        <v>4456120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100.2</v>
      </c>
      <c r="CU6" s="550"/>
      <c r="CV6" s="550"/>
      <c r="CW6" s="550"/>
      <c r="CX6" s="550"/>
      <c r="CY6" s="550"/>
      <c r="CZ6" s="550"/>
      <c r="DA6" s="551"/>
      <c r="DB6" s="549">
        <v>101.9</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1301970</v>
      </c>
      <c r="BO7" s="407"/>
      <c r="BP7" s="407"/>
      <c r="BQ7" s="407"/>
      <c r="BR7" s="407"/>
      <c r="BS7" s="407"/>
      <c r="BT7" s="407"/>
      <c r="BU7" s="408"/>
      <c r="BV7" s="406">
        <v>1607022</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270424205</v>
      </c>
      <c r="CU7" s="407"/>
      <c r="CV7" s="407"/>
      <c r="CW7" s="407"/>
      <c r="CX7" s="407"/>
      <c r="CY7" s="407"/>
      <c r="CZ7" s="407"/>
      <c r="DA7" s="408"/>
      <c r="DB7" s="406">
        <v>264255137</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2981132</v>
      </c>
      <c r="BO8" s="407"/>
      <c r="BP8" s="407"/>
      <c r="BQ8" s="407"/>
      <c r="BR8" s="407"/>
      <c r="BS8" s="407"/>
      <c r="BT8" s="407"/>
      <c r="BU8" s="408"/>
      <c r="BV8" s="406">
        <v>2849098</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0.88</v>
      </c>
      <c r="CU8" s="510"/>
      <c r="CV8" s="510"/>
      <c r="CW8" s="510"/>
      <c r="CX8" s="510"/>
      <c r="CY8" s="510"/>
      <c r="CZ8" s="510"/>
      <c r="DA8" s="511"/>
      <c r="DB8" s="509">
        <v>0.89</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974951</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132034</v>
      </c>
      <c r="BO9" s="407"/>
      <c r="BP9" s="407"/>
      <c r="BQ9" s="407"/>
      <c r="BR9" s="407"/>
      <c r="BS9" s="407"/>
      <c r="BT9" s="407"/>
      <c r="BU9" s="408"/>
      <c r="BV9" s="406">
        <v>-2715286</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16.3</v>
      </c>
      <c r="CU9" s="404"/>
      <c r="CV9" s="404"/>
      <c r="CW9" s="404"/>
      <c r="CX9" s="404"/>
      <c r="CY9" s="404"/>
      <c r="CZ9" s="404"/>
      <c r="DA9" s="405"/>
      <c r="DB9" s="403">
        <v>17.3</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971882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2022321</v>
      </c>
      <c r="BO10" s="407"/>
      <c r="BP10" s="407"/>
      <c r="BQ10" s="407"/>
      <c r="BR10" s="407"/>
      <c r="BS10" s="407"/>
      <c r="BT10" s="407"/>
      <c r="BU10" s="408"/>
      <c r="BV10" s="406">
        <v>2898897</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983896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7010742</v>
      </c>
      <c r="BO12" s="407"/>
      <c r="BP12" s="407"/>
      <c r="BQ12" s="407"/>
      <c r="BR12" s="407"/>
      <c r="BS12" s="407"/>
      <c r="BT12" s="407"/>
      <c r="BU12" s="408"/>
      <c r="BV12" s="406">
        <v>5010367</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944521</v>
      </c>
      <c r="S13" s="494"/>
      <c r="T13" s="494"/>
      <c r="U13" s="494"/>
      <c r="V13" s="495"/>
      <c r="W13" s="496" t="s">
        <v>131</v>
      </c>
      <c r="X13" s="392"/>
      <c r="Y13" s="392"/>
      <c r="Z13" s="392"/>
      <c r="AA13" s="392"/>
      <c r="AB13" s="393"/>
      <c r="AC13" s="359">
        <v>2942</v>
      </c>
      <c r="AD13" s="360"/>
      <c r="AE13" s="360"/>
      <c r="AF13" s="360"/>
      <c r="AG13" s="361"/>
      <c r="AH13" s="359">
        <v>2964</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-4856387</v>
      </c>
      <c r="BO13" s="407"/>
      <c r="BP13" s="407"/>
      <c r="BQ13" s="407"/>
      <c r="BR13" s="407"/>
      <c r="BS13" s="407"/>
      <c r="BT13" s="407"/>
      <c r="BU13" s="408"/>
      <c r="BV13" s="406">
        <v>-4826756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10.4</v>
      </c>
      <c r="CU13" s="404"/>
      <c r="CV13" s="404"/>
      <c r="CW13" s="404"/>
      <c r="CX13" s="404"/>
      <c r="CY13" s="404"/>
      <c r="CZ13" s="404"/>
      <c r="DA13" s="405"/>
      <c r="DB13" s="403">
        <v>10.7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978899</v>
      </c>
      <c r="S14" s="494"/>
      <c r="T14" s="494"/>
      <c r="U14" s="494"/>
      <c r="V14" s="495"/>
      <c r="W14" s="497"/>
      <c r="X14" s="395"/>
      <c r="Y14" s="395"/>
      <c r="Z14" s="395"/>
      <c r="AA14" s="395"/>
      <c r="AB14" s="396"/>
      <c r="AC14" s="486">
        <v>0.7</v>
      </c>
      <c r="AD14" s="487"/>
      <c r="AE14" s="487"/>
      <c r="AF14" s="487"/>
      <c r="AG14" s="488"/>
      <c r="AH14" s="486">
        <v>0.7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120.1</v>
      </c>
      <c r="CU14" s="504"/>
      <c r="CV14" s="504"/>
      <c r="CW14" s="504"/>
      <c r="CX14" s="504"/>
      <c r="CY14" s="504"/>
      <c r="CZ14" s="504"/>
      <c r="DA14" s="505"/>
      <c r="DB14" s="503">
        <v>122.4</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944380</v>
      </c>
      <c r="S15" s="494"/>
      <c r="T15" s="494"/>
      <c r="U15" s="494"/>
      <c r="V15" s="495"/>
      <c r="W15" s="496" t="s">
        <v>137</v>
      </c>
      <c r="X15" s="392"/>
      <c r="Y15" s="392"/>
      <c r="Z15" s="392"/>
      <c r="AA15" s="392"/>
      <c r="AB15" s="393"/>
      <c r="AC15" s="359">
        <v>70455</v>
      </c>
      <c r="AD15" s="360"/>
      <c r="AE15" s="360"/>
      <c r="AF15" s="360"/>
      <c r="AG15" s="361"/>
      <c r="AH15" s="359">
        <v>76076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190016206</v>
      </c>
      <c r="BO15" s="436"/>
      <c r="BP15" s="436"/>
      <c r="BQ15" s="436"/>
      <c r="BR15" s="436"/>
      <c r="BS15" s="436"/>
      <c r="BT15" s="436"/>
      <c r="BU15" s="437"/>
      <c r="BV15" s="435">
        <v>184757181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17.2</v>
      </c>
      <c r="AD16" s="487"/>
      <c r="AE16" s="487"/>
      <c r="AF16" s="487"/>
      <c r="AG16" s="488"/>
      <c r="AH16" s="486">
        <v>18.8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218681051</v>
      </c>
      <c r="BO16" s="407"/>
      <c r="BP16" s="407"/>
      <c r="BQ16" s="407"/>
      <c r="BR16" s="407"/>
      <c r="BS16" s="407"/>
      <c r="BT16" s="407"/>
      <c r="BU16" s="408"/>
      <c r="BV16" s="406">
        <v>208896389</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335504</v>
      </c>
      <c r="AD17" s="360"/>
      <c r="AE17" s="360"/>
      <c r="AF17" s="360"/>
      <c r="AG17" s="361"/>
      <c r="AH17" s="359">
        <v>324932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237850851</v>
      </c>
      <c r="BO17" s="407"/>
      <c r="BP17" s="407"/>
      <c r="BQ17" s="407"/>
      <c r="BR17" s="407"/>
      <c r="BS17" s="407"/>
      <c r="BT17" s="407"/>
      <c r="BU17" s="408"/>
      <c r="BV17" s="406">
        <v>231172272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271.76</v>
      </c>
      <c r="M18" s="459"/>
      <c r="N18" s="459"/>
      <c r="O18" s="459"/>
      <c r="P18" s="459"/>
      <c r="Q18" s="459"/>
      <c r="R18" s="460"/>
      <c r="S18" s="460"/>
      <c r="T18" s="460"/>
      <c r="U18" s="460"/>
      <c r="V18" s="461"/>
      <c r="W18" s="477"/>
      <c r="X18" s="478"/>
      <c r="Y18" s="478"/>
      <c r="Z18" s="478"/>
      <c r="AA18" s="478"/>
      <c r="AB18" s="502"/>
      <c r="AC18" s="376">
        <v>82.1</v>
      </c>
      <c r="AD18" s="377"/>
      <c r="AE18" s="377"/>
      <c r="AF18" s="377"/>
      <c r="AG18" s="462"/>
      <c r="AH18" s="376">
        <v>80.400000000000006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278432861</v>
      </c>
      <c r="BO18" s="407"/>
      <c r="BP18" s="407"/>
      <c r="BQ18" s="407"/>
      <c r="BR18" s="407"/>
      <c r="BS18" s="407"/>
      <c r="BT18" s="407"/>
      <c r="BU18" s="408"/>
      <c r="BV18" s="406">
        <v>265960497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3588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325854016</v>
      </c>
      <c r="BO19" s="407"/>
      <c r="BP19" s="407"/>
      <c r="BQ19" s="407"/>
      <c r="BR19" s="407"/>
      <c r="BS19" s="407"/>
      <c r="BT19" s="407"/>
      <c r="BU19" s="408"/>
      <c r="BV19" s="406">
        <v>317350738</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447982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707487269</v>
      </c>
      <c r="BO22" s="436"/>
      <c r="BP22" s="436"/>
      <c r="BQ22" s="436"/>
      <c r="BR22" s="436"/>
      <c r="BS22" s="436"/>
      <c r="BT22" s="436"/>
      <c r="BU22" s="437"/>
      <c r="BV22" s="435">
        <v>711133060</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99157844</v>
      </c>
      <c r="BO23" s="407"/>
      <c r="BP23" s="407"/>
      <c r="BQ23" s="407"/>
      <c r="BR23" s="407"/>
      <c r="BS23" s="407"/>
      <c r="BT23" s="407"/>
      <c r="BU23" s="408"/>
      <c r="BV23" s="406">
        <v>105780603</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13170</v>
      </c>
      <c r="R24" s="360"/>
      <c r="S24" s="360"/>
      <c r="T24" s="360"/>
      <c r="U24" s="360"/>
      <c r="V24" s="361"/>
      <c r="W24" s="449"/>
      <c r="X24" s="386"/>
      <c r="Y24" s="387"/>
      <c r="Z24" s="362" t="s">
        <v>162</v>
      </c>
      <c r="AA24" s="363"/>
      <c r="AB24" s="363"/>
      <c r="AC24" s="363"/>
      <c r="AD24" s="363"/>
      <c r="AE24" s="363"/>
      <c r="AF24" s="363"/>
      <c r="AG24" s="364"/>
      <c r="AH24" s="359">
        <v>6209</v>
      </c>
      <c r="AI24" s="360"/>
      <c r="AJ24" s="360"/>
      <c r="AK24" s="360"/>
      <c r="AL24" s="361"/>
      <c r="AM24" s="359">
        <v>19142347</v>
      </c>
      <c r="AN24" s="360"/>
      <c r="AO24" s="360"/>
      <c r="AP24" s="360"/>
      <c r="AQ24" s="360"/>
      <c r="AR24" s="361"/>
      <c r="AS24" s="359">
        <v>3083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477163655</v>
      </c>
      <c r="BO24" s="407"/>
      <c r="BP24" s="407"/>
      <c r="BQ24" s="407"/>
      <c r="BR24" s="407"/>
      <c r="BS24" s="407"/>
      <c r="BT24" s="407"/>
      <c r="BU24" s="408"/>
      <c r="BV24" s="406">
        <v>471426197</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3</v>
      </c>
      <c r="M25" s="360"/>
      <c r="N25" s="360"/>
      <c r="O25" s="360"/>
      <c r="P25" s="361"/>
      <c r="Q25" s="359">
        <v>10640</v>
      </c>
      <c r="R25" s="360"/>
      <c r="S25" s="360"/>
      <c r="T25" s="360"/>
      <c r="U25" s="360"/>
      <c r="V25" s="361"/>
      <c r="W25" s="449"/>
      <c r="X25" s="386"/>
      <c r="Y25" s="387"/>
      <c r="Z25" s="362" t="s">
        <v>165</v>
      </c>
      <c r="AA25" s="363"/>
      <c r="AB25" s="363"/>
      <c r="AC25" s="363"/>
      <c r="AD25" s="363"/>
      <c r="AE25" s="363"/>
      <c r="AF25" s="363"/>
      <c r="AG25" s="364"/>
      <c r="AH25" s="359">
        <v>917</v>
      </c>
      <c r="AI25" s="360"/>
      <c r="AJ25" s="360"/>
      <c r="AK25" s="360"/>
      <c r="AL25" s="361"/>
      <c r="AM25" s="359">
        <v>2657466</v>
      </c>
      <c r="AN25" s="360"/>
      <c r="AO25" s="360"/>
      <c r="AP25" s="360"/>
      <c r="AQ25" s="360"/>
      <c r="AR25" s="361"/>
      <c r="AS25" s="359">
        <v>2898</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179270022</v>
      </c>
      <c r="BO25" s="436"/>
      <c r="BP25" s="436"/>
      <c r="BQ25" s="436"/>
      <c r="BR25" s="436"/>
      <c r="BS25" s="436"/>
      <c r="BT25" s="436"/>
      <c r="BU25" s="437"/>
      <c r="BV25" s="435">
        <v>198118653</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7800</v>
      </c>
      <c r="R26" s="360"/>
      <c r="S26" s="360"/>
      <c r="T26" s="360"/>
      <c r="U26" s="360"/>
      <c r="V26" s="361"/>
      <c r="W26" s="449"/>
      <c r="X26" s="386"/>
      <c r="Y26" s="387"/>
      <c r="Z26" s="362" t="s">
        <v>168</v>
      </c>
      <c r="AA26" s="417"/>
      <c r="AB26" s="417"/>
      <c r="AC26" s="417"/>
      <c r="AD26" s="417"/>
      <c r="AE26" s="417"/>
      <c r="AF26" s="417"/>
      <c r="AG26" s="418"/>
      <c r="AH26" s="359">
        <v>484</v>
      </c>
      <c r="AI26" s="360"/>
      <c r="AJ26" s="360"/>
      <c r="AK26" s="360"/>
      <c r="AL26" s="361"/>
      <c r="AM26" s="359">
        <v>1472812</v>
      </c>
      <c r="AN26" s="360"/>
      <c r="AO26" s="360"/>
      <c r="AP26" s="360"/>
      <c r="AQ26" s="360"/>
      <c r="AR26" s="361"/>
      <c r="AS26" s="359">
        <v>3043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2416985</v>
      </c>
      <c r="BO26" s="407"/>
      <c r="BP26" s="407"/>
      <c r="BQ26" s="407"/>
      <c r="BR26" s="407"/>
      <c r="BS26" s="407"/>
      <c r="BT26" s="407"/>
      <c r="BU26" s="408"/>
      <c r="BV26" s="406">
        <v>2592945</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9300</v>
      </c>
      <c r="R27" s="360"/>
      <c r="S27" s="360"/>
      <c r="T27" s="360"/>
      <c r="U27" s="360"/>
      <c r="V27" s="361"/>
      <c r="W27" s="449"/>
      <c r="X27" s="386"/>
      <c r="Y27" s="387"/>
      <c r="Z27" s="362" t="s">
        <v>171</v>
      </c>
      <c r="AA27" s="363"/>
      <c r="AB27" s="363"/>
      <c r="AC27" s="363"/>
      <c r="AD27" s="363"/>
      <c r="AE27" s="363"/>
      <c r="AF27" s="363"/>
      <c r="AG27" s="364"/>
      <c r="AH27" s="359">
        <v>4237</v>
      </c>
      <c r="AI27" s="360"/>
      <c r="AJ27" s="360"/>
      <c r="AK27" s="360"/>
      <c r="AL27" s="361"/>
      <c r="AM27" s="359">
        <v>14861322</v>
      </c>
      <c r="AN27" s="360"/>
      <c r="AO27" s="360"/>
      <c r="AP27" s="360"/>
      <c r="AQ27" s="360"/>
      <c r="AR27" s="361"/>
      <c r="AS27" s="359">
        <v>3508</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8400</v>
      </c>
      <c r="R28" s="360"/>
      <c r="S28" s="360"/>
      <c r="T28" s="360"/>
      <c r="U28" s="360"/>
      <c r="V28" s="361"/>
      <c r="W28" s="449"/>
      <c r="X28" s="386"/>
      <c r="Y28" s="387"/>
      <c r="Z28" s="362" t="s">
        <v>174</v>
      </c>
      <c r="AA28" s="363"/>
      <c r="AB28" s="363"/>
      <c r="AC28" s="363"/>
      <c r="AD28" s="363"/>
      <c r="AE28" s="363"/>
      <c r="AF28" s="363"/>
      <c r="AG28" s="364"/>
      <c r="AH28" s="359">
        <v>242</v>
      </c>
      <c r="AI28" s="360"/>
      <c r="AJ28" s="360"/>
      <c r="AK28" s="360"/>
      <c r="AL28" s="361"/>
      <c r="AM28" s="359">
        <v>664290</v>
      </c>
      <c r="AN28" s="360"/>
      <c r="AO28" s="360"/>
      <c r="AP28" s="360"/>
      <c r="AQ28" s="360"/>
      <c r="AR28" s="361"/>
      <c r="AS28" s="359">
        <v>2745</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9936982</v>
      </c>
      <c r="BO28" s="436"/>
      <c r="BP28" s="436"/>
      <c r="BQ28" s="436"/>
      <c r="BR28" s="436"/>
      <c r="BS28" s="436"/>
      <c r="BT28" s="436"/>
      <c r="BU28" s="437"/>
      <c r="BV28" s="435">
        <v>14925403</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48</v>
      </c>
      <c r="M29" s="360"/>
      <c r="N29" s="360"/>
      <c r="O29" s="360"/>
      <c r="P29" s="361"/>
      <c r="Q29" s="359">
        <v>7700</v>
      </c>
      <c r="R29" s="360"/>
      <c r="S29" s="360"/>
      <c r="T29" s="360"/>
      <c r="U29" s="360"/>
      <c r="V29" s="361"/>
      <c r="W29" s="450"/>
      <c r="X29" s="451"/>
      <c r="Y29" s="452"/>
      <c r="Z29" s="362" t="s">
        <v>177</v>
      </c>
      <c r="AA29" s="363"/>
      <c r="AB29" s="363"/>
      <c r="AC29" s="363"/>
      <c r="AD29" s="363"/>
      <c r="AE29" s="363"/>
      <c r="AF29" s="363"/>
      <c r="AG29" s="364"/>
      <c r="AH29" s="359">
        <v>10688</v>
      </c>
      <c r="AI29" s="360"/>
      <c r="AJ29" s="360"/>
      <c r="AK29" s="360"/>
      <c r="AL29" s="361"/>
      <c r="AM29" s="359">
        <v>34667959</v>
      </c>
      <c r="AN29" s="360"/>
      <c r="AO29" s="360"/>
      <c r="AP29" s="360"/>
      <c r="AQ29" s="360"/>
      <c r="AR29" s="361"/>
      <c r="AS29" s="359">
        <v>3244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1916409</v>
      </c>
      <c r="BO29" s="407"/>
      <c r="BP29" s="407"/>
      <c r="BQ29" s="407"/>
      <c r="BR29" s="407"/>
      <c r="BS29" s="407"/>
      <c r="BT29" s="407"/>
      <c r="BU29" s="408"/>
      <c r="BV29" s="406">
        <v>1022073</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13319463</v>
      </c>
      <c r="BO30" s="441"/>
      <c r="BP30" s="441"/>
      <c r="BQ30" s="441"/>
      <c r="BR30" s="441"/>
      <c r="BS30" s="441"/>
      <c r="BT30" s="441"/>
      <c r="BU30" s="442"/>
      <c r="BV30" s="440">
        <v>13432765</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9</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13</v>
      </c>
      <c r="AN34" s="354"/>
      <c r="AO34" s="355" t="str">
        <f>IF('各会計、関係団体の財政状況及び健全化判断比率'!B32="","",'各会計、関係団体の財政状況及び健全化判断比率'!B32)</f>
        <v>病院事業会計</v>
      </c>
      <c r="AP34" s="355"/>
      <c r="AQ34" s="355"/>
      <c r="AR34" s="355"/>
      <c r="AS34" s="355"/>
      <c r="AT34" s="355"/>
      <c r="AU34" s="355"/>
      <c r="AV34" s="355"/>
      <c r="AW34" s="355"/>
      <c r="AX34" s="355"/>
      <c r="AY34" s="355"/>
      <c r="AZ34" s="355"/>
      <c r="BA34" s="355"/>
      <c r="BB34" s="355"/>
      <c r="BC34" s="355"/>
      <c r="BD34" s="163"/>
      <c r="BE34" s="354">
        <f>IF(BG34="","",MAX(C34:D43,U34:V43,AM34:AN43)+1)</f>
        <v>17</v>
      </c>
      <c r="BF34" s="354"/>
      <c r="BG34" s="355" t="str">
        <f>IF('各会計、関係団体の財政状況及び健全化判断比率'!B36="","",'各会計、関係団体の財政状況及び健全化判断比率'!B36)</f>
        <v>地方卸売市場事業特別会計</v>
      </c>
      <c r="BH34" s="355"/>
      <c r="BI34" s="355"/>
      <c r="BJ34" s="355"/>
      <c r="BK34" s="355"/>
      <c r="BL34" s="355"/>
      <c r="BM34" s="355"/>
      <c r="BN34" s="355"/>
      <c r="BO34" s="355"/>
      <c r="BP34" s="355"/>
      <c r="BQ34" s="355"/>
      <c r="BR34" s="355"/>
      <c r="BS34" s="355"/>
      <c r="BT34" s="355"/>
      <c r="BU34" s="355"/>
      <c r="BV34" s="163"/>
      <c r="BW34" s="354">
        <f>IF(BY34="","",MAX(C34:D43,U34:V43,AM34:AN43,BE34:BF43)+1)</f>
        <v>19</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25</v>
      </c>
      <c r="CP34" s="354"/>
      <c r="CQ34" s="355" t="str">
        <f>IF('各会計、関係団体の財政状況及び健全化判断比率'!BS7="","",'各会計、関係団体の財政状況及び健全化判断比率'!BS7)</f>
        <v>千葉市国際交流協会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母子父子寡婦福祉資金貸付事業特別会計</v>
      </c>
      <c r="F35" s="355"/>
      <c r="G35" s="355"/>
      <c r="H35" s="355"/>
      <c r="I35" s="355"/>
      <c r="J35" s="355"/>
      <c r="K35" s="355"/>
      <c r="L35" s="355"/>
      <c r="M35" s="355"/>
      <c r="N35" s="355"/>
      <c r="O35" s="355"/>
      <c r="P35" s="355"/>
      <c r="Q35" s="355"/>
      <c r="R35" s="355"/>
      <c r="S35" s="355"/>
      <c r="T35" s="163"/>
      <c r="U35" s="354">
        <f>IF(W35="","",U34+1)</f>
        <v>10</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14</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f t="shared" ref="BE35:BE43" si="1">IF(BG35="","",BE34+1)</f>
        <v>18</v>
      </c>
      <c r="BF35" s="354"/>
      <c r="BG35" s="355" t="str">
        <f>IF('各会計、関係団体の財政状況及び健全化判断比率'!B37="","",'各会計、関係団体の財政状況及び健全化判断比率'!B37)</f>
        <v>動物公園事業特別会計</v>
      </c>
      <c r="BH35" s="355"/>
      <c r="BI35" s="355"/>
      <c r="BJ35" s="355"/>
      <c r="BK35" s="355"/>
      <c r="BL35" s="355"/>
      <c r="BM35" s="355"/>
      <c r="BN35" s="355"/>
      <c r="BO35" s="355"/>
      <c r="BP35" s="355"/>
      <c r="BQ35" s="355"/>
      <c r="BR35" s="355"/>
      <c r="BS35" s="355"/>
      <c r="BT35" s="355"/>
      <c r="BU35" s="355"/>
      <c r="BV35" s="163"/>
      <c r="BW35" s="354">
        <f t="shared" ref="BW35:BW43" si="2">IF(BY35="","",BW34+1)</f>
        <v>20</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f t="shared" ref="CO35:CO43" si="3">IF(CQ35="","",CO34+1)</f>
        <v>26</v>
      </c>
      <c r="CP35" s="354"/>
      <c r="CQ35" s="355" t="str">
        <f>IF('各会計、関係団体の財政状況及び健全化判断比率'!BS8="","",'各会計、関係団体の財政状況及び健全化判断比率'!BS8)</f>
        <v>千葉市文化振興財団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霊園事業特別会計</v>
      </c>
      <c r="F36" s="355"/>
      <c r="G36" s="355"/>
      <c r="H36" s="355"/>
      <c r="I36" s="355"/>
      <c r="J36" s="355"/>
      <c r="K36" s="355"/>
      <c r="L36" s="355"/>
      <c r="M36" s="355"/>
      <c r="N36" s="355"/>
      <c r="O36" s="355"/>
      <c r="P36" s="355"/>
      <c r="Q36" s="355"/>
      <c r="R36" s="355"/>
      <c r="S36" s="355"/>
      <c r="T36" s="163"/>
      <c r="U36" s="354">
        <f t="shared" ref="U36:U43" si="4">IF(W36="","",U35+1)</f>
        <v>11</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f t="shared" si="0"/>
        <v>15</v>
      </c>
      <c r="AN36" s="354"/>
      <c r="AO36" s="355" t="str">
        <f>IF('各会計、関係団体の財政状況及び健全化判断比率'!B34="","",'各会計、関係団体の財政状況及び健全化判断比率'!B34)</f>
        <v>農業集落排水事業会計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21</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f t="shared" si="3"/>
        <v>27</v>
      </c>
      <c r="CP36" s="354"/>
      <c r="CQ36" s="355" t="str">
        <f>IF('各会計、関係団体の財政状況及び健全化判断比率'!BS9="","",'各会計、関係団体の財政状況及び健全化判断比率'!BS9)</f>
        <v>千葉市スポーツ協会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f>IF(E37="","",C36+1)</f>
        <v>4</v>
      </c>
      <c r="D37" s="354"/>
      <c r="E37" s="355" t="str">
        <f>IF('各会計、関係団体の財政状況及び健全化判断比率'!B10="","",'各会計、関係団体の財政状況及び健全化判断比率'!B10)</f>
        <v>都市計画土地区画整理事業特別会計</v>
      </c>
      <c r="F37" s="355"/>
      <c r="G37" s="355"/>
      <c r="H37" s="355"/>
      <c r="I37" s="355"/>
      <c r="J37" s="355"/>
      <c r="K37" s="355"/>
      <c r="L37" s="355"/>
      <c r="M37" s="355"/>
      <c r="N37" s="355"/>
      <c r="O37" s="355"/>
      <c r="P37" s="355"/>
      <c r="Q37" s="355"/>
      <c r="R37" s="355"/>
      <c r="S37" s="355"/>
      <c r="T37" s="163"/>
      <c r="U37" s="354">
        <f t="shared" si="4"/>
        <v>12</v>
      </c>
      <c r="V37" s="354"/>
      <c r="W37" s="355" t="str">
        <f>IF('各会計、関係団体の財政状況及び健全化判断比率'!B31="","",'各会計、関係団体の財政状況及び健全化判断比率'!B31)</f>
        <v>競輪事業特別会計</v>
      </c>
      <c r="X37" s="355"/>
      <c r="Y37" s="355"/>
      <c r="Z37" s="355"/>
      <c r="AA37" s="355"/>
      <c r="AB37" s="355"/>
      <c r="AC37" s="355"/>
      <c r="AD37" s="355"/>
      <c r="AE37" s="355"/>
      <c r="AF37" s="355"/>
      <c r="AG37" s="355"/>
      <c r="AH37" s="355"/>
      <c r="AI37" s="355"/>
      <c r="AJ37" s="355"/>
      <c r="AK37" s="355"/>
      <c r="AL37" s="163"/>
      <c r="AM37" s="354">
        <f t="shared" si="0"/>
        <v>16</v>
      </c>
      <c r="AN37" s="354"/>
      <c r="AO37" s="355" t="str">
        <f>IF('各会計、関係団体の財政状況及び健全化判断比率'!B35="","",'各会計、関係団体の財政状況及び健全化判断比率'!B35)</f>
        <v>水道事業会計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22</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63"/>
      <c r="CO37" s="354">
        <f t="shared" si="3"/>
        <v>28</v>
      </c>
      <c r="CP37" s="354"/>
      <c r="CQ37" s="355" t="str">
        <f>IF('各会計、関係団体の財政状況及び健全化判断比率'!BS10="","",'各会計、関係団体の財政状況及び健全化判断比率'!BS10)</f>
        <v>千葉市保健医療事業団</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f t="shared" ref="C38:C43" si="5">IF(E38="","",C37+1)</f>
        <v>5</v>
      </c>
      <c r="D38" s="354"/>
      <c r="E38" s="355" t="str">
        <f>IF('各会計、関係団体の財政状況及び健全化判断比率'!B11="","",'各会計、関係団体の財政状況及び健全化判断比率'!B11)</f>
        <v>市街地再開発事業特別会計</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23</v>
      </c>
      <c r="BX38" s="354"/>
      <c r="BY38" s="355" t="str">
        <f>IF('各会計、関係団体の財政状況及び健全化判断比率'!B72="","",'各会計、関係団体の財政状況及び健全化判断比率'!B72)</f>
        <v>千葉県後期高齢者医療広域連合（一般会計）</v>
      </c>
      <c r="BZ38" s="355"/>
      <c r="CA38" s="355"/>
      <c r="CB38" s="355"/>
      <c r="CC38" s="355"/>
      <c r="CD38" s="355"/>
      <c r="CE38" s="355"/>
      <c r="CF38" s="355"/>
      <c r="CG38" s="355"/>
      <c r="CH38" s="355"/>
      <c r="CI38" s="355"/>
      <c r="CJ38" s="355"/>
      <c r="CK38" s="355"/>
      <c r="CL38" s="355"/>
      <c r="CM38" s="355"/>
      <c r="CN38" s="163"/>
      <c r="CO38" s="354">
        <f t="shared" si="3"/>
        <v>29</v>
      </c>
      <c r="CP38" s="354"/>
      <c r="CQ38" s="355" t="str">
        <f>IF('各会計、関係団体の財政状況及び健全化判断比率'!BS11="","",'各会計、関係団体の財政状況及び健全化判断比率'!BS11)</f>
        <v>千葉市産業振興財団</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f t="shared" si="5"/>
        <v>6</v>
      </c>
      <c r="D39" s="354"/>
      <c r="E39" s="355" t="str">
        <f>IF('各会計、関係団体の財政状況及び健全化判断比率'!B12="","",'各会計、関係団体の財政状況及び健全化判断比率'!B12)</f>
        <v>公共用地取得事業特別会計</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24</v>
      </c>
      <c r="BX39" s="354"/>
      <c r="BY39" s="355" t="str">
        <f>IF('各会計、関係団体の財政状況及び健全化判断比率'!B73="","",'各会計、関係団体の財政状況及び健全化判断比率'!B73)</f>
        <v>千葉県後期高齢者医療広域連合（特別会計）</v>
      </c>
      <c r="BZ39" s="355"/>
      <c r="CA39" s="355"/>
      <c r="CB39" s="355"/>
      <c r="CC39" s="355"/>
      <c r="CD39" s="355"/>
      <c r="CE39" s="355"/>
      <c r="CF39" s="355"/>
      <c r="CG39" s="355"/>
      <c r="CH39" s="355"/>
      <c r="CI39" s="355"/>
      <c r="CJ39" s="355"/>
      <c r="CK39" s="355"/>
      <c r="CL39" s="355"/>
      <c r="CM39" s="355"/>
      <c r="CN39" s="163"/>
      <c r="CO39" s="354">
        <f t="shared" si="3"/>
        <v>30</v>
      </c>
      <c r="CP39" s="354"/>
      <c r="CQ39" s="355" t="str">
        <f>IF('各会計、関係団体の財政状況及び健全化判断比率'!BS12="","",'各会計、関係団体の財政状況及び健全化判断比率'!BS12)</f>
        <v>千葉市防災普及公社</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f t="shared" si="5"/>
        <v>7</v>
      </c>
      <c r="D40" s="354"/>
      <c r="E40" s="355" t="str">
        <f>IF('各会計、関係団体の財政状況及び健全化判断比率'!B13="","",'各会計、関係団体の財政状況及び健全化判断比率'!B13)</f>
        <v>学校給食事業特別会計</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31</v>
      </c>
      <c r="CP40" s="354"/>
      <c r="CQ40" s="355" t="str">
        <f>IF('各会計、関係団体の財政状況及び健全化判断比率'!BS13="","",'各会計、関係団体の財政状況及び健全化判断比率'!BS13)</f>
        <v>千葉市教育振興財団</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f t="shared" si="5"/>
        <v>8</v>
      </c>
      <c r="D41" s="354"/>
      <c r="E41" s="355" t="str">
        <f>IF('各会計、関係団体の財政状況及び健全化判断比率'!B14="","",'各会計、関係団体の財政状況及び健全化判断比率'!B14)</f>
        <v>公債管理特別会計</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32</v>
      </c>
      <c r="CP41" s="354"/>
      <c r="CQ41" s="355" t="str">
        <f>IF('各会計、関係団体の財政状況及び健全化判断比率'!BS14="","",'各会計、関係団体の財政状況及び健全化判断比率'!BS14)</f>
        <v>千葉市シルバー人材センター</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f t="shared" si="3"/>
        <v>33</v>
      </c>
      <c r="CP42" s="354"/>
      <c r="CQ42" s="355" t="str">
        <f>IF('各会計、関係団体の財政状況及び健全化判断比率'!BS15="","",'各会計、関係団体の財政状況及び健全化判断比率'!BS15)</f>
        <v>千葉市観光協会</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f t="shared" si="3"/>
        <v>34</v>
      </c>
      <c r="CP43" s="354"/>
      <c r="CQ43" s="355" t="str">
        <f>IF('各会計、関係団体の財政状況及び健全化判断比率'!BS16="","",'各会計、関係団体の財政状況及び健全化判断比率'!BS16)</f>
        <v>千葉市住宅供給公社</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s3hKJwiUA0SvCh6avZKzIAIUw1XNCSeXyRfRX4rCu8SwubZaF5dFTZPJaFm51yYVkIbCiNOKSxiZE4fNvZbiBQ==" saltValue="YFdqHRq9YfdRrSO5ajHsg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85" zoomScaleNormal="85" zoomScaleSheetLayoutView="100" workbookViewId="0">
      <selection activeCell="G4" sqref="G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15">
      <c r="A34" s="22"/>
      <c r="B34" s="31"/>
      <c r="C34" s="1136" t="s">
        <v>542</v>
      </c>
      <c r="D34" s="1136"/>
      <c r="E34" s="1137"/>
      <c r="F34" s="32">
        <v>1.1399999999999999</v>
      </c>
      <c r="G34" s="33">
        <v>2.0099999999999998</v>
      </c>
      <c r="H34" s="33">
        <v>2.64</v>
      </c>
      <c r="I34" s="33">
        <v>2.19</v>
      </c>
      <c r="J34" s="34">
        <v>1.5</v>
      </c>
      <c r="K34" s="22"/>
      <c r="L34" s="22"/>
      <c r="M34" s="22"/>
      <c r="N34" s="22"/>
      <c r="O34" s="22"/>
      <c r="P34" s="22"/>
    </row>
    <row r="35" spans="1:16" ht="39" customHeight="1" x14ac:dyDescent="0.15">
      <c r="A35" s="22"/>
      <c r="B35" s="35"/>
      <c r="C35" s="1132" t="s">
        <v>543</v>
      </c>
      <c r="D35" s="1132"/>
      <c r="E35" s="1133"/>
      <c r="F35" s="36">
        <v>2.2400000000000002</v>
      </c>
      <c r="G35" s="37">
        <v>1.1100000000000001</v>
      </c>
      <c r="H35" s="37">
        <v>2.14</v>
      </c>
      <c r="I35" s="37">
        <v>1.07</v>
      </c>
      <c r="J35" s="38">
        <v>1.1000000000000001</v>
      </c>
      <c r="K35" s="22"/>
      <c r="L35" s="22"/>
      <c r="M35" s="22"/>
      <c r="N35" s="22"/>
      <c r="O35" s="22"/>
      <c r="P35" s="22"/>
    </row>
    <row r="36" spans="1:16" ht="39" customHeight="1" x14ac:dyDescent="0.15">
      <c r="A36" s="22"/>
      <c r="B36" s="35"/>
      <c r="C36" s="1132" t="s">
        <v>544</v>
      </c>
      <c r="D36" s="1132"/>
      <c r="E36" s="1133"/>
      <c r="F36" s="36">
        <v>0.37</v>
      </c>
      <c r="G36" s="37">
        <v>0.51</v>
      </c>
      <c r="H36" s="37">
        <v>0.39</v>
      </c>
      <c r="I36" s="37">
        <v>0.51</v>
      </c>
      <c r="J36" s="38">
        <v>0.73</v>
      </c>
      <c r="K36" s="22"/>
      <c r="L36" s="22"/>
      <c r="M36" s="22"/>
      <c r="N36" s="22"/>
      <c r="O36" s="22"/>
      <c r="P36" s="22"/>
    </row>
    <row r="37" spans="1:16" ht="39" customHeight="1" x14ac:dyDescent="0.15">
      <c r="A37" s="22"/>
      <c r="B37" s="35"/>
      <c r="C37" s="1132" t="s">
        <v>545</v>
      </c>
      <c r="D37" s="1132"/>
      <c r="E37" s="1133"/>
      <c r="F37" s="36">
        <v>0.2</v>
      </c>
      <c r="G37" s="37">
        <v>0</v>
      </c>
      <c r="H37" s="37">
        <v>0.19</v>
      </c>
      <c r="I37" s="37">
        <v>0.04</v>
      </c>
      <c r="J37" s="38">
        <v>0.71</v>
      </c>
      <c r="K37" s="22"/>
      <c r="L37" s="22"/>
      <c r="M37" s="22"/>
      <c r="N37" s="22"/>
      <c r="O37" s="22"/>
      <c r="P37" s="22"/>
    </row>
    <row r="38" spans="1:16" ht="39" customHeight="1" x14ac:dyDescent="0.15">
      <c r="A38" s="22"/>
      <c r="B38" s="35"/>
      <c r="C38" s="1132" t="s">
        <v>546</v>
      </c>
      <c r="D38" s="1132"/>
      <c r="E38" s="1133"/>
      <c r="F38" s="36">
        <v>0.05</v>
      </c>
      <c r="G38" s="37">
        <v>0.08</v>
      </c>
      <c r="H38" s="37">
        <v>0.05</v>
      </c>
      <c r="I38" s="37">
        <v>0.05</v>
      </c>
      <c r="J38" s="38">
        <v>0.08</v>
      </c>
      <c r="K38" s="22"/>
      <c r="L38" s="22"/>
      <c r="M38" s="22"/>
      <c r="N38" s="22"/>
      <c r="O38" s="22"/>
      <c r="P38" s="22"/>
    </row>
    <row r="39" spans="1:16" ht="39" customHeight="1" x14ac:dyDescent="0.15">
      <c r="A39" s="22"/>
      <c r="B39" s="35"/>
      <c r="C39" s="1132" t="s">
        <v>547</v>
      </c>
      <c r="D39" s="1132"/>
      <c r="E39" s="1133"/>
      <c r="F39" s="36">
        <v>0</v>
      </c>
      <c r="G39" s="37">
        <v>0.01</v>
      </c>
      <c r="H39" s="37">
        <v>0</v>
      </c>
      <c r="I39" s="37">
        <v>0.01</v>
      </c>
      <c r="J39" s="38">
        <v>0.03</v>
      </c>
      <c r="K39" s="22"/>
      <c r="L39" s="22"/>
      <c r="M39" s="22"/>
      <c r="N39" s="22"/>
      <c r="O39" s="22"/>
      <c r="P39" s="22"/>
    </row>
    <row r="40" spans="1:16" ht="39" customHeight="1" x14ac:dyDescent="0.15">
      <c r="A40" s="22"/>
      <c r="B40" s="35"/>
      <c r="C40" s="1132" t="s">
        <v>548</v>
      </c>
      <c r="D40" s="1132"/>
      <c r="E40" s="1133"/>
      <c r="F40" s="36">
        <v>0.39</v>
      </c>
      <c r="G40" s="37">
        <v>0.15</v>
      </c>
      <c r="H40" s="37">
        <v>0.35</v>
      </c>
      <c r="I40" s="37">
        <v>0.05</v>
      </c>
      <c r="J40" s="38">
        <v>0.02</v>
      </c>
      <c r="K40" s="22"/>
      <c r="L40" s="22"/>
      <c r="M40" s="22"/>
      <c r="N40" s="22"/>
      <c r="O40" s="22"/>
      <c r="P40" s="22"/>
    </row>
    <row r="41" spans="1:16" ht="39" customHeight="1" x14ac:dyDescent="0.15">
      <c r="A41" s="22"/>
      <c r="B41" s="35"/>
      <c r="C41" s="1132" t="s">
        <v>549</v>
      </c>
      <c r="D41" s="1132"/>
      <c r="E41" s="1133"/>
      <c r="F41" s="36" t="s">
        <v>497</v>
      </c>
      <c r="G41" s="37" t="s">
        <v>497</v>
      </c>
      <c r="H41" s="37" t="s">
        <v>497</v>
      </c>
      <c r="I41" s="37" t="s">
        <v>497</v>
      </c>
      <c r="J41" s="38">
        <v>0</v>
      </c>
      <c r="K41" s="22"/>
      <c r="L41" s="22"/>
      <c r="M41" s="22"/>
      <c r="N41" s="22"/>
      <c r="O41" s="22"/>
      <c r="P41" s="22"/>
    </row>
    <row r="42" spans="1:16" ht="39" customHeight="1" x14ac:dyDescent="0.15">
      <c r="A42" s="22"/>
      <c r="B42" s="39"/>
      <c r="C42" s="1132" t="s">
        <v>550</v>
      </c>
      <c r="D42" s="1132"/>
      <c r="E42" s="1133"/>
      <c r="F42" s="36" t="s">
        <v>497</v>
      </c>
      <c r="G42" s="37" t="s">
        <v>497</v>
      </c>
      <c r="H42" s="37" t="s">
        <v>497</v>
      </c>
      <c r="I42" s="37" t="s">
        <v>497</v>
      </c>
      <c r="J42" s="38" t="s">
        <v>497</v>
      </c>
      <c r="K42" s="22"/>
      <c r="L42" s="22"/>
      <c r="M42" s="22"/>
      <c r="N42" s="22"/>
      <c r="O42" s="22"/>
      <c r="P42" s="22"/>
    </row>
    <row r="43" spans="1:16" ht="39" customHeight="1" thickBot="1" x14ac:dyDescent="0.2">
      <c r="A43" s="22"/>
      <c r="B43" s="40"/>
      <c r="C43" s="1134" t="s">
        <v>551</v>
      </c>
      <c r="D43" s="1134"/>
      <c r="E43" s="1135"/>
      <c r="F43" s="41">
        <v>0.04</v>
      </c>
      <c r="G43" s="42">
        <v>0</v>
      </c>
      <c r="H43" s="42">
        <v>0</v>
      </c>
      <c r="I43" s="42">
        <v>7.0000000000000007E-2</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row r="50" s="23" customFormat="1" ht="13.5" hidden="1" customHeight="1" x14ac:dyDescent="0.15"/>
    <row r="51" s="23" customFormat="1" ht="13.5" hidden="1" customHeight="1" x14ac:dyDescent="0.15"/>
  </sheetData>
  <sheetProtection algorithmName="SHA-512" hashValue="bjaZGEzsSZnwv4tmNnqkI/BJMIyPmgr5dnrD3rcfcZEX7hBvxjpCcx7DItmS/onlpesNRhVLA9L5F/FZI3Z8IA==" saltValue="TsGUHWHUOyt/v/+ybgkp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80"/>
  <sheetViews>
    <sheetView showGridLines="0" topLeftCell="A16" zoomScale="70" zoomScaleNormal="70" zoomScaleSheetLayoutView="55" workbookViewId="0">
      <selection activeCell="O60" sqref="O60"/>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535</v>
      </c>
      <c r="L44" s="54" t="s">
        <v>536</v>
      </c>
      <c r="M44" s="54" t="s">
        <v>537</v>
      </c>
      <c r="N44" s="54" t="s">
        <v>538</v>
      </c>
      <c r="O44" s="55" t="s">
        <v>539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22983</v>
      </c>
      <c r="L45" s="58">
        <v>24351</v>
      </c>
      <c r="M45" s="58">
        <v>22205</v>
      </c>
      <c r="N45" s="58">
        <v>22312</v>
      </c>
      <c r="O45" s="59">
        <v>20454</v>
      </c>
      <c r="P45" s="46"/>
      <c r="Q45" s="46"/>
      <c r="R45" s="46"/>
      <c r="S45" s="46"/>
      <c r="T45" s="46"/>
      <c r="U45" s="46"/>
    </row>
    <row r="46" spans="1:21" ht="30.75" customHeight="1" x14ac:dyDescent="0.15">
      <c r="A46" s="46"/>
      <c r="B46" s="1163"/>
      <c r="C46" s="1164"/>
      <c r="D46" s="60"/>
      <c r="E46" s="1140" t="s">
        <v>11</v>
      </c>
      <c r="F46" s="1140"/>
      <c r="G46" s="1140"/>
      <c r="H46" s="1140"/>
      <c r="I46" s="1140"/>
      <c r="J46" s="1141"/>
      <c r="K46" s="61">
        <v>3267</v>
      </c>
      <c r="L46" s="62">
        <v>3218</v>
      </c>
      <c r="M46" s="62">
        <v>2459</v>
      </c>
      <c r="N46" s="62">
        <v>1825</v>
      </c>
      <c r="O46" s="63">
        <v>1326</v>
      </c>
      <c r="P46" s="46"/>
      <c r="Q46" s="46"/>
      <c r="R46" s="46"/>
      <c r="S46" s="46"/>
      <c r="T46" s="46"/>
      <c r="U46" s="46"/>
    </row>
    <row r="47" spans="1:21" ht="30.75" customHeight="1" x14ac:dyDescent="0.15">
      <c r="A47" s="46"/>
      <c r="B47" s="1163"/>
      <c r="C47" s="1164"/>
      <c r="D47" s="60"/>
      <c r="E47" s="1140" t="s">
        <v>12</v>
      </c>
      <c r="F47" s="1140"/>
      <c r="G47" s="1140"/>
      <c r="H47" s="1140"/>
      <c r="I47" s="1140"/>
      <c r="J47" s="1141"/>
      <c r="K47" s="61">
        <v>27187</v>
      </c>
      <c r="L47" s="62">
        <v>27652</v>
      </c>
      <c r="M47" s="62">
        <v>28722</v>
      </c>
      <c r="N47" s="62">
        <v>29858</v>
      </c>
      <c r="O47" s="63">
        <v>31253</v>
      </c>
      <c r="P47" s="46"/>
      <c r="Q47" s="46"/>
      <c r="R47" s="46"/>
      <c r="S47" s="46"/>
      <c r="T47" s="46"/>
      <c r="U47" s="46"/>
    </row>
    <row r="48" spans="1:21" ht="30.75" customHeight="1" x14ac:dyDescent="0.15">
      <c r="A48" s="46"/>
      <c r="B48" s="1163"/>
      <c r="C48" s="1164"/>
      <c r="D48" s="60"/>
      <c r="E48" s="1140" t="s">
        <v>13</v>
      </c>
      <c r="F48" s="1140"/>
      <c r="G48" s="1140"/>
      <c r="H48" s="1140"/>
      <c r="I48" s="1140"/>
      <c r="J48" s="1141"/>
      <c r="K48" s="61">
        <v>9263</v>
      </c>
      <c r="L48" s="62">
        <v>9545</v>
      </c>
      <c r="M48" s="62">
        <v>9542</v>
      </c>
      <c r="N48" s="62">
        <v>9889</v>
      </c>
      <c r="O48" s="63">
        <v>8928</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497</v>
      </c>
      <c r="L49" s="62" t="s">
        <v>497</v>
      </c>
      <c r="M49" s="62" t="s">
        <v>497</v>
      </c>
      <c r="N49" s="62" t="s">
        <v>497</v>
      </c>
      <c r="O49" s="63" t="s">
        <v>497</v>
      </c>
      <c r="P49" s="46"/>
      <c r="Q49" s="46"/>
      <c r="R49" s="46"/>
      <c r="S49" s="46"/>
      <c r="T49" s="46"/>
      <c r="U49" s="46"/>
    </row>
    <row r="50" spans="1:21" ht="30.75" customHeight="1" x14ac:dyDescent="0.15">
      <c r="A50" s="46"/>
      <c r="B50" s="1163"/>
      <c r="C50" s="1164"/>
      <c r="D50" s="60"/>
      <c r="E50" s="1140" t="s">
        <v>15</v>
      </c>
      <c r="F50" s="1140"/>
      <c r="G50" s="1140"/>
      <c r="H50" s="1140"/>
      <c r="I50" s="1140"/>
      <c r="J50" s="1141"/>
      <c r="K50" s="61">
        <v>1697</v>
      </c>
      <c r="L50" s="62">
        <v>1319</v>
      </c>
      <c r="M50" s="62">
        <v>1267</v>
      </c>
      <c r="N50" s="62">
        <v>1304</v>
      </c>
      <c r="O50" s="63">
        <v>1359</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497</v>
      </c>
      <c r="L51" s="62" t="s">
        <v>497</v>
      </c>
      <c r="M51" s="62" t="s">
        <v>497</v>
      </c>
      <c r="N51" s="62" t="s">
        <v>497</v>
      </c>
      <c r="O51" s="63" t="s">
        <v>497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40782</v>
      </c>
      <c r="L52" s="62">
        <v>40461</v>
      </c>
      <c r="M52" s="62">
        <v>39647</v>
      </c>
      <c r="N52" s="62">
        <v>40105</v>
      </c>
      <c r="O52" s="63">
        <v>39228</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23615</v>
      </c>
      <c r="L53" s="67">
        <v>25624</v>
      </c>
      <c r="M53" s="67">
        <v>24548</v>
      </c>
      <c r="N53" s="67">
        <v>25083</v>
      </c>
      <c r="O53" s="68">
        <v>24092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552</v>
      </c>
      <c r="L57" s="79" t="s">
        <v>553</v>
      </c>
      <c r="M57" s="79" t="s">
        <v>554</v>
      </c>
      <c r="N57" s="79" t="s">
        <v>555</v>
      </c>
      <c r="O57" s="80" t="s">
        <v>556</v>
      </c>
      <c r="P57" s="46"/>
      <c r="Q57" s="46"/>
      <c r="R57" s="46"/>
      <c r="S57" s="46"/>
      <c r="T57" s="46"/>
      <c r="U57" s="46"/>
    </row>
    <row r="58" spans="1:21" ht="31.5" customHeight="1" x14ac:dyDescent="0.15">
      <c r="B58" s="1146" t="s">
        <v>24</v>
      </c>
      <c r="C58" s="1147"/>
      <c r="D58" s="1152" t="s">
        <v>25</v>
      </c>
      <c r="E58" s="1153"/>
      <c r="F58" s="1153"/>
      <c r="G58" s="1153"/>
      <c r="H58" s="1153"/>
      <c r="I58" s="1153"/>
      <c r="J58" s="1154"/>
      <c r="K58" s="81">
        <v>21071</v>
      </c>
      <c r="L58" s="82">
        <v>22357</v>
      </c>
      <c r="M58" s="82">
        <v>23620</v>
      </c>
      <c r="N58" s="82">
        <v>21634</v>
      </c>
      <c r="O58" s="83">
        <v>26017</v>
      </c>
    </row>
    <row r="59" spans="1:21" ht="31.5" customHeight="1" x14ac:dyDescent="0.15">
      <c r="B59" s="1148"/>
      <c r="C59" s="1149"/>
      <c r="D59" s="1155" t="s">
        <v>26</v>
      </c>
      <c r="E59" s="1156"/>
      <c r="F59" s="1156"/>
      <c r="G59" s="1156"/>
      <c r="H59" s="1156"/>
      <c r="I59" s="1156"/>
      <c r="J59" s="1157"/>
      <c r="K59" s="84">
        <v>87963</v>
      </c>
      <c r="L59" s="85">
        <v>94356</v>
      </c>
      <c r="M59" s="85">
        <v>103490</v>
      </c>
      <c r="N59" s="85">
        <v>110212</v>
      </c>
      <c r="O59" s="86">
        <v>121302</v>
      </c>
    </row>
    <row r="60" spans="1:21" ht="31.5" customHeight="1" thickBot="1" x14ac:dyDescent="0.2">
      <c r="B60" s="1150"/>
      <c r="C60" s="1151"/>
      <c r="D60" s="1158" t="s">
        <v>27</v>
      </c>
      <c r="E60" s="1159"/>
      <c r="F60" s="1159"/>
      <c r="G60" s="1159"/>
      <c r="H60" s="1159"/>
      <c r="I60" s="1159"/>
      <c r="J60" s="1160"/>
      <c r="K60" s="87">
        <v>104104</v>
      </c>
      <c r="L60" s="88">
        <v>110220</v>
      </c>
      <c r="M60" s="88">
        <v>115515</v>
      </c>
      <c r="N60" s="88">
        <v>120367</v>
      </c>
      <c r="O60" s="89">
        <v>127814</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row r="70" s="47" customFormat="1" ht="12.6" hidden="1" customHeight="1" x14ac:dyDescent="0.15"/>
    <row r="71" s="47" customFormat="1" ht="12.6" hidden="1" customHeight="1" x14ac:dyDescent="0.15"/>
    <row r="72" s="47" customFormat="1" ht="12.6" hidden="1" customHeight="1" x14ac:dyDescent="0.15"/>
    <row r="73" s="47" customFormat="1" ht="12.6" hidden="1" customHeight="1" x14ac:dyDescent="0.15"/>
    <row r="74" s="47" customFormat="1" ht="12.6" hidden="1" customHeight="1" x14ac:dyDescent="0.15"/>
    <row r="75" s="47" customFormat="1" ht="12.6" hidden="1" customHeight="1" x14ac:dyDescent="0.15"/>
    <row r="76" s="47" customFormat="1" ht="12.6" hidden="1" customHeight="1" x14ac:dyDescent="0.15"/>
    <row r="77" s="47" customFormat="1" ht="12.6" hidden="1" customHeight="1" x14ac:dyDescent="0.15"/>
    <row r="78" s="47" customFormat="1" ht="12.6" hidden="1" customHeight="1" x14ac:dyDescent="0.15"/>
    <row r="79" s="47" customFormat="1" ht="12.6" hidden="1" customHeight="1" x14ac:dyDescent="0.15"/>
    <row r="80" s="47" customFormat="1" ht="12.6" hidden="1" customHeight="1" x14ac:dyDescent="0.15"/>
  </sheetData>
  <sheetProtection algorithmName="SHA-512" hashValue="wtSzxV9Ir+Ig0F45jhXZqQinnNG3lRRtYkj+ueOy1zeDxwqNtPK4HtWqUbrmIwKVVvGxstkolysOpBy27XY/lg==" saltValue="PhSakUCNpIrZGrxawznw8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election activeCell="S43" sqref="S43"/>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s="94" customFormat="1" ht="15" customHeight="1" x14ac:dyDescent="0.15"/>
    <row r="7" s="94" customFormat="1" ht="15" customHeight="1" x14ac:dyDescent="0.15"/>
    <row r="8" s="94" customFormat="1" ht="15" customHeight="1" x14ac:dyDescent="0.15"/>
    <row r="9" s="94" customFormat="1" ht="15" customHeight="1" x14ac:dyDescent="0.15"/>
    <row r="10" s="94" customFormat="1" ht="15" customHeight="1" x14ac:dyDescent="0.15"/>
    <row r="11" s="94" customFormat="1" ht="15" customHeight="1" x14ac:dyDescent="0.15"/>
    <row r="12" s="94" customFormat="1" ht="15" customHeight="1" x14ac:dyDescent="0.15"/>
    <row r="13" s="94" customFormat="1" ht="15" customHeight="1" x14ac:dyDescent="0.15"/>
    <row r="14" s="94" customFormat="1" ht="15" customHeight="1" x14ac:dyDescent="0.15"/>
    <row r="15" s="94" customFormat="1" ht="15" customHeight="1" x14ac:dyDescent="0.15"/>
    <row r="16" s="94" customFormat="1" ht="15" customHeight="1" x14ac:dyDescent="0.15"/>
    <row r="17" s="94" customFormat="1" ht="15" customHeight="1" x14ac:dyDescent="0.15"/>
    <row r="18" s="94" customFormat="1" ht="15" customHeight="1" x14ac:dyDescent="0.15"/>
    <row r="19" s="94" customFormat="1" ht="15" customHeight="1" x14ac:dyDescent="0.15"/>
    <row r="20" s="94" customFormat="1"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535</v>
      </c>
      <c r="J40" s="101" t="s">
        <v>536</v>
      </c>
      <c r="K40" s="101" t="s">
        <v>537</v>
      </c>
      <c r="L40" s="101" t="s">
        <v>538</v>
      </c>
      <c r="M40" s="102" t="s">
        <v>539</v>
      </c>
    </row>
    <row r="41" spans="2:13" ht="27.75" customHeight="1" x14ac:dyDescent="0.15">
      <c r="B41" s="1181" t="s">
        <v>30</v>
      </c>
      <c r="C41" s="1182"/>
      <c r="D41" s="103"/>
      <c r="E41" s="1183" t="s">
        <v>31</v>
      </c>
      <c r="F41" s="1183"/>
      <c r="G41" s="1183"/>
      <c r="H41" s="1184"/>
      <c r="I41" s="330">
        <v>819026</v>
      </c>
      <c r="J41" s="331">
        <v>821679</v>
      </c>
      <c r="K41" s="331">
        <v>835279</v>
      </c>
      <c r="L41" s="331">
        <v>834784</v>
      </c>
      <c r="M41" s="332">
        <v>835621</v>
      </c>
    </row>
    <row r="42" spans="2:13" ht="27.75" customHeight="1" x14ac:dyDescent="0.15">
      <c r="B42" s="1171"/>
      <c r="C42" s="1172"/>
      <c r="D42" s="104"/>
      <c r="E42" s="1175" t="s">
        <v>32</v>
      </c>
      <c r="F42" s="1175"/>
      <c r="G42" s="1175"/>
      <c r="H42" s="1176"/>
      <c r="I42" s="333">
        <v>12515</v>
      </c>
      <c r="J42" s="334">
        <v>11306</v>
      </c>
      <c r="K42" s="334">
        <v>10837</v>
      </c>
      <c r="L42" s="334">
        <v>10205</v>
      </c>
      <c r="M42" s="335">
        <v>10015</v>
      </c>
    </row>
    <row r="43" spans="2:13" ht="27.75" customHeight="1" x14ac:dyDescent="0.15">
      <c r="B43" s="1171"/>
      <c r="C43" s="1172"/>
      <c r="D43" s="104"/>
      <c r="E43" s="1175" t="s">
        <v>33</v>
      </c>
      <c r="F43" s="1175"/>
      <c r="G43" s="1175"/>
      <c r="H43" s="1176"/>
      <c r="I43" s="333">
        <v>124930</v>
      </c>
      <c r="J43" s="334">
        <v>123166</v>
      </c>
      <c r="K43" s="334">
        <v>124719</v>
      </c>
      <c r="L43" s="334">
        <v>125047</v>
      </c>
      <c r="M43" s="335">
        <v>124730</v>
      </c>
    </row>
    <row r="44" spans="2:13" ht="27.75" customHeight="1" x14ac:dyDescent="0.15">
      <c r="B44" s="1171"/>
      <c r="C44" s="1172"/>
      <c r="D44" s="104"/>
      <c r="E44" s="1175" t="s">
        <v>34</v>
      </c>
      <c r="F44" s="1175"/>
      <c r="G44" s="1175"/>
      <c r="H44" s="1176"/>
      <c r="I44" s="333" t="s">
        <v>497</v>
      </c>
      <c r="J44" s="334" t="s">
        <v>497</v>
      </c>
      <c r="K44" s="334" t="s">
        <v>497</v>
      </c>
      <c r="L44" s="334" t="s">
        <v>497</v>
      </c>
      <c r="M44" s="335" t="s">
        <v>497</v>
      </c>
    </row>
    <row r="45" spans="2:13" ht="27.75" customHeight="1" x14ac:dyDescent="0.15">
      <c r="B45" s="1171"/>
      <c r="C45" s="1172"/>
      <c r="D45" s="104"/>
      <c r="E45" s="1175" t="s">
        <v>35</v>
      </c>
      <c r="F45" s="1175"/>
      <c r="G45" s="1175"/>
      <c r="H45" s="1176"/>
      <c r="I45" s="333">
        <v>56520</v>
      </c>
      <c r="J45" s="334">
        <v>59685</v>
      </c>
      <c r="K45" s="334">
        <v>57415</v>
      </c>
      <c r="L45" s="334">
        <v>59941</v>
      </c>
      <c r="M45" s="335">
        <v>60571</v>
      </c>
    </row>
    <row r="46" spans="2:13" ht="27.75" customHeight="1" x14ac:dyDescent="0.15">
      <c r="B46" s="1171"/>
      <c r="C46" s="1172"/>
      <c r="D46" s="105"/>
      <c r="E46" s="1175" t="s">
        <v>36</v>
      </c>
      <c r="F46" s="1175"/>
      <c r="G46" s="1175"/>
      <c r="H46" s="1176"/>
      <c r="I46" s="333">
        <v>393</v>
      </c>
      <c r="J46" s="334">
        <v>140</v>
      </c>
      <c r="K46" s="334">
        <v>305</v>
      </c>
      <c r="L46" s="334">
        <v>165</v>
      </c>
      <c r="M46" s="335" t="s">
        <v>497</v>
      </c>
    </row>
    <row r="47" spans="2:13" ht="27.75" customHeight="1" x14ac:dyDescent="0.15">
      <c r="B47" s="1171"/>
      <c r="C47" s="1172"/>
      <c r="D47" s="106"/>
      <c r="E47" s="1185" t="s">
        <v>37</v>
      </c>
      <c r="F47" s="1186"/>
      <c r="G47" s="1186"/>
      <c r="H47" s="1187"/>
      <c r="I47" s="333" t="s">
        <v>497</v>
      </c>
      <c r="J47" s="334" t="s">
        <v>497</v>
      </c>
      <c r="K47" s="334" t="s">
        <v>497</v>
      </c>
      <c r="L47" s="334" t="s">
        <v>497</v>
      </c>
      <c r="M47" s="335" t="s">
        <v>497</v>
      </c>
    </row>
    <row r="48" spans="2:13" ht="27.75" customHeight="1" x14ac:dyDescent="0.15">
      <c r="B48" s="1171"/>
      <c r="C48" s="1172"/>
      <c r="D48" s="104"/>
      <c r="E48" s="1175" t="s">
        <v>38</v>
      </c>
      <c r="F48" s="1175"/>
      <c r="G48" s="1175"/>
      <c r="H48" s="1176"/>
      <c r="I48" s="333" t="s">
        <v>497</v>
      </c>
      <c r="J48" s="334" t="s">
        <v>497</v>
      </c>
      <c r="K48" s="334" t="s">
        <v>497</v>
      </c>
      <c r="L48" s="334" t="s">
        <v>497</v>
      </c>
      <c r="M48" s="335" t="s">
        <v>497</v>
      </c>
    </row>
    <row r="49" spans="2:13" ht="27.75" customHeight="1" x14ac:dyDescent="0.15">
      <c r="B49" s="1173"/>
      <c r="C49" s="1174"/>
      <c r="D49" s="104"/>
      <c r="E49" s="1175" t="s">
        <v>39</v>
      </c>
      <c r="F49" s="1175"/>
      <c r="G49" s="1175"/>
      <c r="H49" s="1176"/>
      <c r="I49" s="333" t="s">
        <v>497</v>
      </c>
      <c r="J49" s="334" t="s">
        <v>497</v>
      </c>
      <c r="K49" s="334" t="s">
        <v>497</v>
      </c>
      <c r="L49" s="334" t="s">
        <v>497</v>
      </c>
      <c r="M49" s="335" t="s">
        <v>497</v>
      </c>
    </row>
    <row r="50" spans="2:13" ht="27.75" customHeight="1" x14ac:dyDescent="0.15">
      <c r="B50" s="1169" t="s">
        <v>40</v>
      </c>
      <c r="C50" s="1170"/>
      <c r="D50" s="107"/>
      <c r="E50" s="1175" t="s">
        <v>41</v>
      </c>
      <c r="F50" s="1175"/>
      <c r="G50" s="1175"/>
      <c r="H50" s="1176"/>
      <c r="I50" s="333">
        <v>122649</v>
      </c>
      <c r="J50" s="334">
        <v>138842</v>
      </c>
      <c r="K50" s="334">
        <v>141690</v>
      </c>
      <c r="L50" s="334">
        <v>151651</v>
      </c>
      <c r="M50" s="335">
        <v>151914</v>
      </c>
    </row>
    <row r="51" spans="2:13" ht="27.75" customHeight="1" x14ac:dyDescent="0.15">
      <c r="B51" s="1171"/>
      <c r="C51" s="1172"/>
      <c r="D51" s="104"/>
      <c r="E51" s="1175" t="s">
        <v>42</v>
      </c>
      <c r="F51" s="1175"/>
      <c r="G51" s="1175"/>
      <c r="H51" s="1176"/>
      <c r="I51" s="333">
        <v>160232</v>
      </c>
      <c r="J51" s="334">
        <v>154906</v>
      </c>
      <c r="K51" s="334">
        <v>149946</v>
      </c>
      <c r="L51" s="334">
        <v>148342</v>
      </c>
      <c r="M51" s="335">
        <v>152030</v>
      </c>
    </row>
    <row r="52" spans="2:13" ht="27.75" customHeight="1" x14ac:dyDescent="0.15">
      <c r="B52" s="1173"/>
      <c r="C52" s="1174"/>
      <c r="D52" s="104"/>
      <c r="E52" s="1175" t="s">
        <v>43</v>
      </c>
      <c r="F52" s="1175"/>
      <c r="G52" s="1175"/>
      <c r="H52" s="1176"/>
      <c r="I52" s="333">
        <v>440093</v>
      </c>
      <c r="J52" s="334">
        <v>447675</v>
      </c>
      <c r="K52" s="334">
        <v>449959</v>
      </c>
      <c r="L52" s="334">
        <v>442310</v>
      </c>
      <c r="M52" s="335">
        <v>435249</v>
      </c>
    </row>
    <row r="53" spans="2:13" ht="27.75" customHeight="1" thickBot="1" x14ac:dyDescent="0.2">
      <c r="B53" s="1177" t="s">
        <v>19</v>
      </c>
      <c r="C53" s="1178"/>
      <c r="D53" s="108"/>
      <c r="E53" s="1179" t="s">
        <v>44</v>
      </c>
      <c r="F53" s="1179"/>
      <c r="G53" s="1179"/>
      <c r="H53" s="1180"/>
      <c r="I53" s="336">
        <v>290408</v>
      </c>
      <c r="J53" s="337">
        <v>274553</v>
      </c>
      <c r="K53" s="337">
        <v>286961</v>
      </c>
      <c r="L53" s="337">
        <v>287838</v>
      </c>
      <c r="M53" s="338">
        <v>291745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f7iGgKn3QKytObENQ6lRAOxHynT04WVocOyt2Rayx6aSaewKPilx3CZvP73Q6RWLVFqc+w2qG+y+IAoQmd5qSQ==" saltValue="3lXs0FOm7vZxyeFjZQuQ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2"/>
  <sheetViews>
    <sheetView showGridLines="0" zoomScale="55" zoomScaleNormal="55" zoomScaleSheetLayoutView="100" workbookViewId="0">
      <selection activeCell="C55" sqref="C55:E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537</v>
      </c>
      <c r="G54" s="117" t="s">
        <v>538</v>
      </c>
      <c r="H54" s="118" t="s">
        <v>539</v>
      </c>
    </row>
    <row r="55" spans="2:8" ht="52.5" customHeight="1" x14ac:dyDescent="0.15">
      <c r="B55" s="119"/>
      <c r="C55" s="1196" t="s">
        <v>46</v>
      </c>
      <c r="D55" s="1196"/>
      <c r="E55" s="1197"/>
      <c r="F55" s="339">
        <v>17037</v>
      </c>
      <c r="G55" s="339">
        <v>14925</v>
      </c>
      <c r="H55" s="340">
        <v>9937</v>
      </c>
    </row>
    <row r="56" spans="2:8" ht="52.5" customHeight="1" x14ac:dyDescent="0.15">
      <c r="B56" s="120"/>
      <c r="C56" s="1198" t="s">
        <v>47</v>
      </c>
      <c r="D56" s="1198"/>
      <c r="E56" s="1199"/>
      <c r="F56" s="341" t="s">
        <v>497</v>
      </c>
      <c r="G56" s="341">
        <v>1022</v>
      </c>
      <c r="H56" s="342">
        <v>1916</v>
      </c>
    </row>
    <row r="57" spans="2:8" ht="53.25" customHeight="1" x14ac:dyDescent="0.15">
      <c r="B57" s="120"/>
      <c r="C57" s="1200" t="s">
        <v>48</v>
      </c>
      <c r="D57" s="1200"/>
      <c r="E57" s="1201"/>
      <c r="F57" s="343">
        <v>10375</v>
      </c>
      <c r="G57" s="343">
        <v>13433</v>
      </c>
      <c r="H57" s="344">
        <v>13319</v>
      </c>
    </row>
    <row r="58" spans="2:8" ht="45.75" customHeight="1" x14ac:dyDescent="0.15">
      <c r="B58" s="121"/>
      <c r="C58" s="1188" t="s">
        <v>581</v>
      </c>
      <c r="D58" s="1189"/>
      <c r="E58" s="1190"/>
      <c r="F58" s="345">
        <v>3512</v>
      </c>
      <c r="G58" s="345">
        <v>3754</v>
      </c>
      <c r="H58" s="346">
        <v>3986</v>
      </c>
    </row>
    <row r="59" spans="2:8" ht="45.75" customHeight="1" x14ac:dyDescent="0.15">
      <c r="B59" s="121"/>
      <c r="C59" s="1188" t="s">
        <v>582</v>
      </c>
      <c r="D59" s="1189"/>
      <c r="E59" s="1190"/>
      <c r="F59" s="345">
        <v>2928</v>
      </c>
      <c r="G59" s="345">
        <v>2929</v>
      </c>
      <c r="H59" s="346">
        <v>2936</v>
      </c>
    </row>
    <row r="60" spans="2:8" ht="45.75" customHeight="1" x14ac:dyDescent="0.15">
      <c r="B60" s="121"/>
      <c r="C60" s="1188" t="s">
        <v>580</v>
      </c>
      <c r="D60" s="1189"/>
      <c r="E60" s="1190"/>
      <c r="F60" s="345" t="s">
        <v>497</v>
      </c>
      <c r="G60" s="345" t="s">
        <v>497</v>
      </c>
      <c r="H60" s="346">
        <v>2056</v>
      </c>
    </row>
    <row r="61" spans="2:8" ht="45.75" customHeight="1" x14ac:dyDescent="0.15">
      <c r="B61" s="121"/>
      <c r="C61" s="1188" t="s">
        <v>583</v>
      </c>
      <c r="D61" s="1189"/>
      <c r="E61" s="1190"/>
      <c r="F61" s="345">
        <v>1194</v>
      </c>
      <c r="G61" s="345">
        <v>1145</v>
      </c>
      <c r="H61" s="346">
        <v>1092</v>
      </c>
    </row>
    <row r="62" spans="2:8" ht="45.75" customHeight="1" thickBot="1" x14ac:dyDescent="0.2">
      <c r="B62" s="122"/>
      <c r="C62" s="1191" t="s">
        <v>584</v>
      </c>
      <c r="D62" s="1192"/>
      <c r="E62" s="1193"/>
      <c r="F62" s="347">
        <v>944</v>
      </c>
      <c r="G62" s="347">
        <v>2383</v>
      </c>
      <c r="H62" s="348">
        <v>950</v>
      </c>
    </row>
    <row r="63" spans="2:8" ht="52.5" customHeight="1" thickBot="1" x14ac:dyDescent="0.2">
      <c r="B63" s="123"/>
      <c r="C63" s="1194" t="s">
        <v>49</v>
      </c>
      <c r="D63" s="1194"/>
      <c r="E63" s="1195"/>
      <c r="F63" s="349">
        <v>27412</v>
      </c>
      <c r="G63" s="349">
        <v>29380</v>
      </c>
      <c r="H63" s="350">
        <v>25173</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row r="77" s="1" customFormat="1" ht="13.5" hidden="1" customHeight="1" x14ac:dyDescent="0.15"/>
    <row r="78" s="1" customFormat="1" ht="13.5" hidden="1" customHeight="1" x14ac:dyDescent="0.15"/>
    <row r="79" s="1" customFormat="1" ht="13.5" hidden="1" customHeight="1" x14ac:dyDescent="0.15"/>
    <row r="80" s="1" customFormat="1" ht="13.5" hidden="1" customHeight="1" x14ac:dyDescent="0.15"/>
    <row r="81" s="1" customFormat="1" ht="13.5" hidden="1" customHeight="1" x14ac:dyDescent="0.15"/>
    <row r="82" s="1" customFormat="1" ht="13.5" hidden="1" customHeight="1" x14ac:dyDescent="0.15"/>
  </sheetData>
  <sheetProtection algorithmName="SHA-512" hashValue="CaJgCxUpc4ZduS9YbmqBavms4B9xbCQ1nJ+zxvD0t11ijdrXh5Q6dG3I2BifGivsUzFKpTlZ5FxkZSGkffyBSQ==" saltValue="tk86qEXHJBFMGfPukp/0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534</v>
      </c>
      <c r="G2" s="137"/>
      <c r="H2" s="138"/>
    </row>
    <row r="3" spans="1:8" x14ac:dyDescent="0.15">
      <c r="A3" s="134" t="s">
        <v>527</v>
      </c>
      <c r="B3" s="139"/>
      <c r="C3" s="140"/>
      <c r="D3" s="141">
        <v>49117</v>
      </c>
      <c r="E3" s="142"/>
      <c r="F3" s="143">
        <v>58766</v>
      </c>
      <c r="G3" s="144"/>
      <c r="H3" s="145"/>
    </row>
    <row r="4" spans="1:8" x14ac:dyDescent="0.15">
      <c r="A4" s="146"/>
      <c r="B4" s="147"/>
      <c r="C4" s="148"/>
      <c r="D4" s="149">
        <v>29017</v>
      </c>
      <c r="E4" s="150"/>
      <c r="F4" s="151">
        <v>29363</v>
      </c>
      <c r="G4" s="152"/>
      <c r="H4" s="153"/>
    </row>
    <row r="5" spans="1:8" x14ac:dyDescent="0.15">
      <c r="A5" s="134" t="s">
        <v>529</v>
      </c>
      <c r="B5" s="139"/>
      <c r="C5" s="140"/>
      <c r="D5" s="141">
        <v>45730</v>
      </c>
      <c r="E5" s="142"/>
      <c r="F5" s="143">
        <v>62482</v>
      </c>
      <c r="G5" s="144"/>
      <c r="H5" s="145"/>
    </row>
    <row r="6" spans="1:8" x14ac:dyDescent="0.15">
      <c r="A6" s="146"/>
      <c r="B6" s="147"/>
      <c r="C6" s="148"/>
      <c r="D6" s="149">
        <v>29998</v>
      </c>
      <c r="E6" s="150"/>
      <c r="F6" s="151">
        <v>34626</v>
      </c>
      <c r="G6" s="152"/>
      <c r="H6" s="153"/>
    </row>
    <row r="7" spans="1:8" x14ac:dyDescent="0.15">
      <c r="A7" s="134" t="s">
        <v>530</v>
      </c>
      <c r="B7" s="139"/>
      <c r="C7" s="140"/>
      <c r="D7" s="141">
        <v>63891</v>
      </c>
      <c r="E7" s="142"/>
      <c r="F7" s="143">
        <v>59288</v>
      </c>
      <c r="G7" s="144"/>
      <c r="H7" s="145"/>
    </row>
    <row r="8" spans="1:8" x14ac:dyDescent="0.15">
      <c r="A8" s="146"/>
      <c r="B8" s="147"/>
      <c r="C8" s="148"/>
      <c r="D8" s="149">
        <v>42373</v>
      </c>
      <c r="E8" s="150"/>
      <c r="F8" s="151">
        <v>32670</v>
      </c>
      <c r="G8" s="152"/>
      <c r="H8" s="153"/>
    </row>
    <row r="9" spans="1:8" x14ac:dyDescent="0.15">
      <c r="A9" s="134" t="s">
        <v>531</v>
      </c>
      <c r="B9" s="139"/>
      <c r="C9" s="140"/>
      <c r="D9" s="141">
        <v>47698</v>
      </c>
      <c r="E9" s="142"/>
      <c r="F9" s="143">
        <v>63490</v>
      </c>
      <c r="G9" s="144"/>
      <c r="H9" s="145"/>
    </row>
    <row r="10" spans="1:8" x14ac:dyDescent="0.15">
      <c r="A10" s="146"/>
      <c r="B10" s="147"/>
      <c r="C10" s="148"/>
      <c r="D10" s="149">
        <v>29214</v>
      </c>
      <c r="E10" s="150"/>
      <c r="F10" s="151">
        <v>35347</v>
      </c>
      <c r="G10" s="152"/>
      <c r="H10" s="153"/>
    </row>
    <row r="11" spans="1:8" x14ac:dyDescent="0.15">
      <c r="A11" s="134" t="s">
        <v>532</v>
      </c>
      <c r="B11" s="139"/>
      <c r="C11" s="140"/>
      <c r="D11" s="141">
        <v>64727</v>
      </c>
      <c r="E11" s="142"/>
      <c r="F11" s="143">
        <v>68481</v>
      </c>
      <c r="G11" s="144"/>
      <c r="H11" s="145"/>
    </row>
    <row r="12" spans="1:8" x14ac:dyDescent="0.15">
      <c r="A12" s="146"/>
      <c r="B12" s="147"/>
      <c r="C12" s="154"/>
      <c r="D12" s="149">
        <v>38863</v>
      </c>
      <c r="E12" s="150"/>
      <c r="F12" s="151">
        <v>38966</v>
      </c>
      <c r="G12" s="152"/>
      <c r="H12" s="153"/>
    </row>
    <row r="13" spans="1:8" x14ac:dyDescent="0.15">
      <c r="A13" s="134"/>
      <c r="B13" s="139"/>
      <c r="C13" s="140"/>
      <c r="D13" s="141">
        <v>54233</v>
      </c>
      <c r="E13" s="142"/>
      <c r="F13" s="143">
        <v>62501</v>
      </c>
      <c r="G13" s="155"/>
      <c r="H13" s="145"/>
    </row>
    <row r="14" spans="1:8" x14ac:dyDescent="0.15">
      <c r="A14" s="146"/>
      <c r="B14" s="147"/>
      <c r="C14" s="148"/>
      <c r="D14" s="149">
        <v>33893</v>
      </c>
      <c r="E14" s="150"/>
      <c r="F14" s="151">
        <v>34194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2.2400000000000002</v>
      </c>
      <c r="C19" s="156">
        <f>ROUND(VALUE(SUBSTITUTE(実質収支比率等に係る経年分析!G$48,"▲","-")),2)</f>
        <v>1.1200000000000001</v>
      </c>
      <c r="D19" s="156">
        <f>ROUND(VALUE(SUBSTITUTE(実質収支比率等に係る経年分析!H$48,"▲","-")),2)</f>
        <v>2.15</v>
      </c>
      <c r="E19" s="156">
        <f>ROUND(VALUE(SUBSTITUTE(実質収支比率等に係る経年分析!I$48,"▲","-")),2)</f>
        <v>1.08</v>
      </c>
      <c r="F19" s="156">
        <f>ROUND(VALUE(SUBSTITUTE(実質収支比率等に係る経年分析!J$48,"▲","-")),2)</f>
        <v>1.1000000000000001</v>
      </c>
    </row>
    <row r="20" spans="1:11" x14ac:dyDescent="0.15">
      <c r="A20" s="156" t="s">
        <v>53</v>
      </c>
      <c r="B20" s="156">
        <f>ROUND(VALUE(SUBSTITUTE(実質収支比率等に係る経年分析!F$47,"▲","-")),2)</f>
        <v>5.0199999999999996</v>
      </c>
      <c r="C20" s="156">
        <f>ROUND(VALUE(SUBSTITUTE(実質収支比率等に係る経年分析!G$47,"▲","-")),2)</f>
        <v>7.12</v>
      </c>
      <c r="D20" s="156">
        <f>ROUND(VALUE(SUBSTITUTE(実質収支比率等に係る経年分析!H$47,"▲","-")),2)</f>
        <v>6.58</v>
      </c>
      <c r="E20" s="156">
        <f>ROUND(VALUE(SUBSTITUTE(実質収支比率等に係る経年分析!I$47,"▲","-")),2)</f>
        <v>5.65</v>
      </c>
      <c r="F20" s="156">
        <f>ROUND(VALUE(SUBSTITUTE(実質収支比率等に係る経年分析!J$47,"▲","-")),2)</f>
        <v>3.67</v>
      </c>
    </row>
    <row r="21" spans="1:11" x14ac:dyDescent="0.15">
      <c r="A21" s="156" t="s">
        <v>54</v>
      </c>
      <c r="B21" s="156">
        <f>IF(ISNUMBER(VALUE(SUBSTITUTE(実質収支比率等に係る経年分析!F$49,"▲","-"))),ROUND(VALUE(SUBSTITUTE(実質収支比率等に係る経年分析!F$49,"▲","-")),2),NA())</f>
        <v>1.48</v>
      </c>
      <c r="C21" s="156">
        <f>IF(ISNUMBER(VALUE(SUBSTITUTE(実質収支比率等に係る経年分析!G$49,"▲","-"))),ROUND(VALUE(SUBSTITUTE(実質収支比率等に係る経年分析!G$49,"▲","-")),2),NA())</f>
        <v>1.28</v>
      </c>
      <c r="D21" s="156">
        <f>IF(ISNUMBER(VALUE(SUBSTITUTE(実質収支比率等に係る経年分析!H$49,"▲","-"))),ROUND(VALUE(SUBSTITUTE(実質収支比率等に係る経年分析!H$49,"▲","-")),2),NA())</f>
        <v>0.26</v>
      </c>
      <c r="E21" s="156">
        <f>IF(ISNUMBER(VALUE(SUBSTITUTE(実質収支比率等に係る経年分析!I$49,"▲","-"))),ROUND(VALUE(SUBSTITUTE(実質収支比率等に係る経年分析!I$49,"▲","-")),2),NA())</f>
        <v>-1.83</v>
      </c>
      <c r="F21" s="156">
        <f>IF(ISNUMBER(VALUE(SUBSTITUTE(実質収支比率等に係る経年分析!J$49,"▲","-"))),ROUND(VALUE(SUBSTITUTE(実質収支比率等に係る経年分析!J$49,"▲","-")),2),NA())</f>
        <v>-1.8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7.0000000000000007E-2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農業集落排水事業会計</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0.39</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0.35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15">
      <c r="A32" s="157" t="str">
        <f>IF(連結実質赤字比率に係る赤字・黒字の構成分析!C$38="",NA(),連結実質赤字比率に係る赤字・黒字の構成分析!C$38)</f>
        <v>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0.08</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0.71</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0.37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0.51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0.39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0.51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0.73</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2.2400000000000002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1.1100000000000001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2.14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1.1000000000000001</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1.1399999999999999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2.0099999999999998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2.64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2.19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40782</v>
      </c>
      <c r="E42" s="158"/>
      <c r="F42" s="158"/>
      <c r="G42" s="158">
        <f>'実質公債費比率（分子）の構造'!L$52</f>
        <v>40461</v>
      </c>
      <c r="H42" s="158"/>
      <c r="I42" s="158"/>
      <c r="J42" s="158">
        <f>'実質公債費比率（分子）の構造'!M$52</f>
        <v>39647</v>
      </c>
      <c r="K42" s="158"/>
      <c r="L42" s="158"/>
      <c r="M42" s="158">
        <f>'実質公債費比率（分子）の構造'!N$52</f>
        <v>40105</v>
      </c>
      <c r="N42" s="158"/>
      <c r="O42" s="158"/>
      <c r="P42" s="158">
        <f>'実質公債費比率（分子）の構造'!O$52</f>
        <v>39228</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1697</v>
      </c>
      <c r="C44" s="158"/>
      <c r="D44" s="158"/>
      <c r="E44" s="158">
        <f>'実質公債費比率（分子）の構造'!L$50</f>
        <v>1319</v>
      </c>
      <c r="F44" s="158"/>
      <c r="G44" s="158"/>
      <c r="H44" s="158">
        <f>'実質公債費比率（分子）の構造'!M$50</f>
        <v>1267</v>
      </c>
      <c r="I44" s="158"/>
      <c r="J44" s="158"/>
      <c r="K44" s="158">
        <f>'実質公債費比率（分子）の構造'!N$50</f>
        <v>1304</v>
      </c>
      <c r="L44" s="158"/>
      <c r="M44" s="158"/>
      <c r="N44" s="158">
        <f>'実質公債費比率（分子）の構造'!O$50</f>
        <v>1359</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9263</v>
      </c>
      <c r="C46" s="158"/>
      <c r="D46" s="158"/>
      <c r="E46" s="158">
        <f>'実質公債費比率（分子）の構造'!L$48</f>
        <v>9545</v>
      </c>
      <c r="F46" s="158"/>
      <c r="G46" s="158"/>
      <c r="H46" s="158">
        <f>'実質公債費比率（分子）の構造'!M$48</f>
        <v>9542</v>
      </c>
      <c r="I46" s="158"/>
      <c r="J46" s="158"/>
      <c r="K46" s="158">
        <f>'実質公債費比率（分子）の構造'!N$48</f>
        <v>9889</v>
      </c>
      <c r="L46" s="158"/>
      <c r="M46" s="158"/>
      <c r="N46" s="158">
        <f>'実質公債費比率（分子）の構造'!O$48</f>
        <v>8928</v>
      </c>
      <c r="O46" s="158"/>
      <c r="P46" s="158"/>
    </row>
    <row r="47" spans="1:16" x14ac:dyDescent="0.15">
      <c r="A47" s="158" t="s">
        <v>12</v>
      </c>
      <c r="B47" s="158">
        <f>'実質公債費比率（分子）の構造'!K$47</f>
        <v>27187</v>
      </c>
      <c r="C47" s="158"/>
      <c r="D47" s="158"/>
      <c r="E47" s="158">
        <f>'実質公債費比率（分子）の構造'!L$47</f>
        <v>27652</v>
      </c>
      <c r="F47" s="158"/>
      <c r="G47" s="158"/>
      <c r="H47" s="158">
        <f>'実質公債費比率（分子）の構造'!M$47</f>
        <v>28722</v>
      </c>
      <c r="I47" s="158"/>
      <c r="J47" s="158"/>
      <c r="K47" s="158">
        <f>'実質公債費比率（分子）の構造'!N$47</f>
        <v>29858</v>
      </c>
      <c r="L47" s="158"/>
      <c r="M47" s="158"/>
      <c r="N47" s="158">
        <f>'実質公債費比率（分子）の構造'!O$47</f>
        <v>31253</v>
      </c>
      <c r="O47" s="158"/>
      <c r="P47" s="158"/>
    </row>
    <row r="48" spans="1:16" x14ac:dyDescent="0.15">
      <c r="A48" s="158" t="s">
        <v>65</v>
      </c>
      <c r="B48" s="158">
        <f>'実質公債費比率（分子）の構造'!K$46</f>
        <v>3267</v>
      </c>
      <c r="C48" s="158"/>
      <c r="D48" s="158"/>
      <c r="E48" s="158">
        <f>'実質公債費比率（分子）の構造'!L$46</f>
        <v>3218</v>
      </c>
      <c r="F48" s="158"/>
      <c r="G48" s="158"/>
      <c r="H48" s="158">
        <f>'実質公債費比率（分子）の構造'!M$46</f>
        <v>2459</v>
      </c>
      <c r="I48" s="158"/>
      <c r="J48" s="158"/>
      <c r="K48" s="158">
        <f>'実質公債費比率（分子）の構造'!N$46</f>
        <v>1825</v>
      </c>
      <c r="L48" s="158"/>
      <c r="M48" s="158"/>
      <c r="N48" s="158">
        <f>'実質公債費比率（分子）の構造'!O$46</f>
        <v>1326</v>
      </c>
      <c r="O48" s="158"/>
      <c r="P48" s="158"/>
    </row>
    <row r="49" spans="1:16" x14ac:dyDescent="0.15">
      <c r="A49" s="158" t="s">
        <v>66</v>
      </c>
      <c r="B49" s="158">
        <f>'実質公債費比率（分子）の構造'!K$45</f>
        <v>22983</v>
      </c>
      <c r="C49" s="158"/>
      <c r="D49" s="158"/>
      <c r="E49" s="158">
        <f>'実質公債費比率（分子）の構造'!L$45</f>
        <v>24351</v>
      </c>
      <c r="F49" s="158"/>
      <c r="G49" s="158"/>
      <c r="H49" s="158">
        <f>'実質公債費比率（分子）の構造'!M$45</f>
        <v>22205</v>
      </c>
      <c r="I49" s="158"/>
      <c r="J49" s="158"/>
      <c r="K49" s="158">
        <f>'実質公債費比率（分子）の構造'!N$45</f>
        <v>22312</v>
      </c>
      <c r="L49" s="158"/>
      <c r="M49" s="158"/>
      <c r="N49" s="158">
        <f>'実質公債費比率（分子）の構造'!O$45</f>
        <v>20454</v>
      </c>
      <c r="O49" s="158"/>
      <c r="P49" s="158"/>
    </row>
    <row r="50" spans="1:16" x14ac:dyDescent="0.15">
      <c r="A50" s="158" t="s">
        <v>67</v>
      </c>
      <c r="B50" s="158" t="e">
        <f>NA()</f>
        <v>#N/A</v>
      </c>
      <c r="C50" s="158">
        <f>IF(ISNUMBER('実質公債費比率（分子）の構造'!K$53),'実質公債費比率（分子）の構造'!K$53,NA())</f>
        <v>23615</v>
      </c>
      <c r="D50" s="158" t="e">
        <f>NA()</f>
        <v>#N/A</v>
      </c>
      <c r="E50" s="158" t="e">
        <f>NA()</f>
        <v>#N/A</v>
      </c>
      <c r="F50" s="158">
        <f>IF(ISNUMBER('実質公債費比率（分子）の構造'!L$53),'実質公債費比率（分子）の構造'!L$53,NA())</f>
        <v>25624</v>
      </c>
      <c r="G50" s="158" t="e">
        <f>NA()</f>
        <v>#N/A</v>
      </c>
      <c r="H50" s="158" t="e">
        <f>NA()</f>
        <v>#N/A</v>
      </c>
      <c r="I50" s="158">
        <f>IF(ISNUMBER('実質公債費比率（分子）の構造'!M$53),'実質公債費比率（分子）の構造'!M$53,NA())</f>
        <v>24548</v>
      </c>
      <c r="J50" s="158" t="e">
        <f>NA()</f>
        <v>#N/A</v>
      </c>
      <c r="K50" s="158" t="e">
        <f>NA()</f>
        <v>#N/A</v>
      </c>
      <c r="L50" s="158">
        <f>IF(ISNUMBER('実質公債費比率（分子）の構造'!N$53),'実質公債費比率（分子）の構造'!N$53,NA())</f>
        <v>25083</v>
      </c>
      <c r="M50" s="158" t="e">
        <f>NA()</f>
        <v>#N/A</v>
      </c>
      <c r="N50" s="158" t="e">
        <f>NA()</f>
        <v>#N/A</v>
      </c>
      <c r="O50" s="158">
        <f>IF(ISNUMBER('実質公債費比率（分子）の構造'!O$53),'実質公債費比率（分子）の構造'!O$53,NA())</f>
        <v>24092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440093</v>
      </c>
      <c r="E56" s="157"/>
      <c r="F56" s="157"/>
      <c r="G56" s="157">
        <f>'将来負担比率（分子）の構造'!J$52</f>
        <v>447675</v>
      </c>
      <c r="H56" s="157"/>
      <c r="I56" s="157"/>
      <c r="J56" s="157">
        <f>'将来負担比率（分子）の構造'!K$52</f>
        <v>449959</v>
      </c>
      <c r="K56" s="157"/>
      <c r="L56" s="157"/>
      <c r="M56" s="157">
        <f>'将来負担比率（分子）の構造'!L$52</f>
        <v>442310</v>
      </c>
      <c r="N56" s="157"/>
      <c r="O56" s="157"/>
      <c r="P56" s="157">
        <f>'将来負担比率（分子）の構造'!M$52</f>
        <v>435249</v>
      </c>
    </row>
    <row r="57" spans="1:16" x14ac:dyDescent="0.15">
      <c r="A57" s="157" t="s">
        <v>42</v>
      </c>
      <c r="B57" s="157"/>
      <c r="C57" s="157"/>
      <c r="D57" s="157">
        <f>'将来負担比率（分子）の構造'!I$51</f>
        <v>160232</v>
      </c>
      <c r="E57" s="157"/>
      <c r="F57" s="157"/>
      <c r="G57" s="157">
        <f>'将来負担比率（分子）の構造'!J$51</f>
        <v>154906</v>
      </c>
      <c r="H57" s="157"/>
      <c r="I57" s="157"/>
      <c r="J57" s="157">
        <f>'将来負担比率（分子）の構造'!K$51</f>
        <v>149946</v>
      </c>
      <c r="K57" s="157"/>
      <c r="L57" s="157"/>
      <c r="M57" s="157">
        <f>'将来負担比率（分子）の構造'!L$51</f>
        <v>148342</v>
      </c>
      <c r="N57" s="157"/>
      <c r="O57" s="157"/>
      <c r="P57" s="157">
        <f>'将来負担比率（分子）の構造'!M$51</f>
        <v>152030</v>
      </c>
    </row>
    <row r="58" spans="1:16" x14ac:dyDescent="0.15">
      <c r="A58" s="157" t="s">
        <v>41</v>
      </c>
      <c r="B58" s="157"/>
      <c r="C58" s="157"/>
      <c r="D58" s="157">
        <f>'将来負担比率（分子）の構造'!I$50</f>
        <v>122649</v>
      </c>
      <c r="E58" s="157"/>
      <c r="F58" s="157"/>
      <c r="G58" s="157">
        <f>'将来負担比率（分子）の構造'!J$50</f>
        <v>138842</v>
      </c>
      <c r="H58" s="157"/>
      <c r="I58" s="157"/>
      <c r="J58" s="157">
        <f>'将来負担比率（分子）の構造'!K$50</f>
        <v>141690</v>
      </c>
      <c r="K58" s="157"/>
      <c r="L58" s="157"/>
      <c r="M58" s="157">
        <f>'将来負担比率（分子）の構造'!L$50</f>
        <v>151651</v>
      </c>
      <c r="N58" s="157"/>
      <c r="O58" s="157"/>
      <c r="P58" s="157">
        <f>'将来負担比率（分子）の構造'!M$50</f>
        <v>151914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393</v>
      </c>
      <c r="C61" s="157"/>
      <c r="D61" s="157"/>
      <c r="E61" s="157">
        <f>'将来負担比率（分子）の構造'!J$46</f>
        <v>140</v>
      </c>
      <c r="F61" s="157"/>
      <c r="G61" s="157"/>
      <c r="H61" s="157">
        <f>'将来負担比率（分子）の構造'!K$46</f>
        <v>305</v>
      </c>
      <c r="I61" s="157"/>
      <c r="J61" s="157"/>
      <c r="K61" s="157">
        <f>'将来負担比率（分子）の構造'!L$46</f>
        <v>165</v>
      </c>
      <c r="L61" s="157"/>
      <c r="M61" s="157"/>
      <c r="N61" s="157" t="str">
        <f>'将来負担比率（分子）の構造'!M$46</f>
        <v>-</v>
      </c>
      <c r="O61" s="157"/>
      <c r="P61" s="157"/>
    </row>
    <row r="62" spans="1:16" x14ac:dyDescent="0.15">
      <c r="A62" s="157" t="s">
        <v>35</v>
      </c>
      <c r="B62" s="157">
        <f>'将来負担比率（分子）の構造'!I$45</f>
        <v>56520</v>
      </c>
      <c r="C62" s="157"/>
      <c r="D62" s="157"/>
      <c r="E62" s="157">
        <f>'将来負担比率（分子）の構造'!J$45</f>
        <v>59685</v>
      </c>
      <c r="F62" s="157"/>
      <c r="G62" s="157"/>
      <c r="H62" s="157">
        <f>'将来負担比率（分子）の構造'!K$45</f>
        <v>57415</v>
      </c>
      <c r="I62" s="157"/>
      <c r="J62" s="157"/>
      <c r="K62" s="157">
        <f>'将来負担比率（分子）の構造'!L$45</f>
        <v>59941</v>
      </c>
      <c r="L62" s="157"/>
      <c r="M62" s="157"/>
      <c r="N62" s="157">
        <f>'将来負担比率（分子）の構造'!M$45</f>
        <v>60571</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124930</v>
      </c>
      <c r="C64" s="157"/>
      <c r="D64" s="157"/>
      <c r="E64" s="157">
        <f>'将来負担比率（分子）の構造'!J$43</f>
        <v>123166</v>
      </c>
      <c r="F64" s="157"/>
      <c r="G64" s="157"/>
      <c r="H64" s="157">
        <f>'将来負担比率（分子）の構造'!K$43</f>
        <v>124719</v>
      </c>
      <c r="I64" s="157"/>
      <c r="J64" s="157"/>
      <c r="K64" s="157">
        <f>'将来負担比率（分子）の構造'!L$43</f>
        <v>125047</v>
      </c>
      <c r="L64" s="157"/>
      <c r="M64" s="157"/>
      <c r="N64" s="157">
        <f>'将来負担比率（分子）の構造'!M$43</f>
        <v>124730</v>
      </c>
      <c r="O64" s="157"/>
      <c r="P64" s="157"/>
    </row>
    <row r="65" spans="1:16" x14ac:dyDescent="0.15">
      <c r="A65" s="157" t="s">
        <v>32</v>
      </c>
      <c r="B65" s="157">
        <f>'将来負担比率（分子）の構造'!I$42</f>
        <v>12515</v>
      </c>
      <c r="C65" s="157"/>
      <c r="D65" s="157"/>
      <c r="E65" s="157">
        <f>'将来負担比率（分子）の構造'!J$42</f>
        <v>11306</v>
      </c>
      <c r="F65" s="157"/>
      <c r="G65" s="157"/>
      <c r="H65" s="157">
        <f>'将来負担比率（分子）の構造'!K$42</f>
        <v>10837</v>
      </c>
      <c r="I65" s="157"/>
      <c r="J65" s="157"/>
      <c r="K65" s="157">
        <f>'将来負担比率（分子）の構造'!L$42</f>
        <v>10205</v>
      </c>
      <c r="L65" s="157"/>
      <c r="M65" s="157"/>
      <c r="N65" s="157">
        <f>'将来負担比率（分子）の構造'!M$42</f>
        <v>10015</v>
      </c>
      <c r="O65" s="157"/>
      <c r="P65" s="157"/>
    </row>
    <row r="66" spans="1:16" x14ac:dyDescent="0.15">
      <c r="A66" s="157" t="s">
        <v>31</v>
      </c>
      <c r="B66" s="157">
        <f>'将来負担比率（分子）の構造'!I$41</f>
        <v>819026</v>
      </c>
      <c r="C66" s="157"/>
      <c r="D66" s="157"/>
      <c r="E66" s="157">
        <f>'将来負担比率（分子）の構造'!J$41</f>
        <v>821679</v>
      </c>
      <c r="F66" s="157"/>
      <c r="G66" s="157"/>
      <c r="H66" s="157">
        <f>'将来負担比率（分子）の構造'!K$41</f>
        <v>835279</v>
      </c>
      <c r="I66" s="157"/>
      <c r="J66" s="157"/>
      <c r="K66" s="157">
        <f>'将来負担比率（分子）の構造'!L$41</f>
        <v>834784</v>
      </c>
      <c r="L66" s="157"/>
      <c r="M66" s="157"/>
      <c r="N66" s="157">
        <f>'将来負担比率（分子）の構造'!M$41</f>
        <v>835621</v>
      </c>
      <c r="O66" s="157"/>
      <c r="P66" s="157"/>
    </row>
    <row r="67" spans="1:16" x14ac:dyDescent="0.15">
      <c r="A67" s="157" t="s">
        <v>71</v>
      </c>
      <c r="B67" s="157" t="e">
        <f>NA()</f>
        <v>#N/A</v>
      </c>
      <c r="C67" s="157">
        <f>IF(ISNUMBER('将来負担比率（分子）の構造'!I$53), IF('将来負担比率（分子）の構造'!I$53 &lt; 0, 0, '将来負担比率（分子）の構造'!I$53), NA())</f>
        <v>290408</v>
      </c>
      <c r="D67" s="157" t="e">
        <f>NA()</f>
        <v>#N/A</v>
      </c>
      <c r="E67" s="157" t="e">
        <f>NA()</f>
        <v>#N/A</v>
      </c>
      <c r="F67" s="157">
        <f>IF(ISNUMBER('将来負担比率（分子）の構造'!J$53), IF('将来負担比率（分子）の構造'!J$53 &lt; 0, 0, '将来負担比率（分子）の構造'!J$53), NA())</f>
        <v>274553</v>
      </c>
      <c r="G67" s="157" t="e">
        <f>NA()</f>
        <v>#N/A</v>
      </c>
      <c r="H67" s="157" t="e">
        <f>NA()</f>
        <v>#N/A</v>
      </c>
      <c r="I67" s="157">
        <f>IF(ISNUMBER('将来負担比率（分子）の構造'!K$53), IF('将来負担比率（分子）の構造'!K$53 &lt; 0, 0, '将来負担比率（分子）の構造'!K$53), NA())</f>
        <v>286961</v>
      </c>
      <c r="J67" s="157" t="e">
        <f>NA()</f>
        <v>#N/A</v>
      </c>
      <c r="K67" s="157" t="e">
        <f>NA()</f>
        <v>#N/A</v>
      </c>
      <c r="L67" s="157">
        <f>IF(ISNUMBER('将来負担比率（分子）の構造'!L$53), IF('将来負担比率（分子）の構造'!L$53 &lt; 0, 0, '将来負担比率（分子）の構造'!L$53), NA())</f>
        <v>287838</v>
      </c>
      <c r="M67" s="157" t="e">
        <f>NA()</f>
        <v>#N/A</v>
      </c>
      <c r="N67" s="157" t="e">
        <f>NA()</f>
        <v>#N/A</v>
      </c>
      <c r="O67" s="157">
        <f>IF(ISNUMBER('将来負担比率（分子）の構造'!M$53), IF('将来負担比率（分子）の構造'!M$53 &lt; 0, 0, '将来負担比率（分子）の構造'!M$53), NA())</f>
        <v>291745</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17037</v>
      </c>
      <c r="C72" s="161">
        <f>基金残高に係る経年分析!G55</f>
        <v>14925</v>
      </c>
      <c r="D72" s="161">
        <f>基金残高に係る経年分析!H55</f>
        <v>9937</v>
      </c>
    </row>
    <row r="73" spans="1:16" x14ac:dyDescent="0.15">
      <c r="A73" s="160" t="s">
        <v>74</v>
      </c>
      <c r="B73" s="161" t="str">
        <f>基金残高に係る経年分析!F56</f>
        <v>-</v>
      </c>
      <c r="C73" s="161">
        <f>基金残高に係る経年分析!G56</f>
        <v>1022</v>
      </c>
      <c r="D73" s="161">
        <f>基金残高に係る経年分析!H56</f>
        <v>1916</v>
      </c>
    </row>
    <row r="74" spans="1:16" x14ac:dyDescent="0.15">
      <c r="A74" s="160" t="s">
        <v>75</v>
      </c>
      <c r="B74" s="161">
        <f>基金残高に係る経年分析!F57</f>
        <v>10375</v>
      </c>
      <c r="C74" s="161">
        <f>基金残高に係る経年分析!G57</f>
        <v>13433</v>
      </c>
      <c r="D74" s="161">
        <f>基金残高に係る経年分析!H57</f>
        <v>13319</v>
      </c>
    </row>
  </sheetData>
  <sheetProtection algorithmName="SHA-512" hashValue="+o/sorVJuDr9c0TQMK8FN8op/C4NkuhEzRy3V4q9NowJkUndngC0nvhsAT5rHM/uKIf57lqJJFSgsfE8KurAhg==" saltValue="pb4sQttLZ2woapLk05ZZg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211936891</v>
      </c>
      <c r="S5" s="664"/>
      <c r="T5" s="664"/>
      <c r="U5" s="664"/>
      <c r="V5" s="664"/>
      <c r="W5" s="664"/>
      <c r="X5" s="664"/>
      <c r="Y5" s="689"/>
      <c r="Z5" s="702">
        <v>39.6</v>
      </c>
      <c r="AA5" s="702"/>
      <c r="AB5" s="702"/>
      <c r="AC5" s="702"/>
      <c r="AD5" s="703">
        <v>198315232</v>
      </c>
      <c r="AE5" s="703"/>
      <c r="AF5" s="703"/>
      <c r="AG5" s="703"/>
      <c r="AH5" s="703"/>
      <c r="AI5" s="703"/>
      <c r="AJ5" s="703"/>
      <c r="AK5" s="703"/>
      <c r="AL5" s="690">
        <v>71.3</v>
      </c>
      <c r="AM5" s="672"/>
      <c r="AN5" s="672"/>
      <c r="AO5" s="691"/>
      <c r="AP5" s="666" t="s">
        <v>216</v>
      </c>
      <c r="AQ5" s="667"/>
      <c r="AR5" s="667"/>
      <c r="AS5" s="667"/>
      <c r="AT5" s="667"/>
      <c r="AU5" s="667"/>
      <c r="AV5" s="667"/>
      <c r="AW5" s="667"/>
      <c r="AX5" s="667"/>
      <c r="AY5" s="667"/>
      <c r="AZ5" s="667"/>
      <c r="BA5" s="667"/>
      <c r="BB5" s="667"/>
      <c r="BC5" s="667"/>
      <c r="BD5" s="667"/>
      <c r="BE5" s="667"/>
      <c r="BF5" s="668"/>
      <c r="BG5" s="608">
        <v>192783148</v>
      </c>
      <c r="BH5" s="609"/>
      <c r="BI5" s="609"/>
      <c r="BJ5" s="609"/>
      <c r="BK5" s="609"/>
      <c r="BL5" s="609"/>
      <c r="BM5" s="609"/>
      <c r="BN5" s="610"/>
      <c r="BO5" s="646">
        <v>91</v>
      </c>
      <c r="BP5" s="646"/>
      <c r="BQ5" s="646"/>
      <c r="BR5" s="646"/>
      <c r="BS5" s="647">
        <v>2520052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2637601</v>
      </c>
      <c r="S6" s="609"/>
      <c r="T6" s="609"/>
      <c r="U6" s="609"/>
      <c r="V6" s="609"/>
      <c r="W6" s="609"/>
      <c r="X6" s="609"/>
      <c r="Y6" s="610"/>
      <c r="Z6" s="646">
        <v>0.5</v>
      </c>
      <c r="AA6" s="646"/>
      <c r="AB6" s="646"/>
      <c r="AC6" s="646"/>
      <c r="AD6" s="647">
        <v>2637601</v>
      </c>
      <c r="AE6" s="647"/>
      <c r="AF6" s="647"/>
      <c r="AG6" s="647"/>
      <c r="AH6" s="647"/>
      <c r="AI6" s="647"/>
      <c r="AJ6" s="647"/>
      <c r="AK6" s="647"/>
      <c r="AL6" s="611">
        <v>0.9</v>
      </c>
      <c r="AM6" s="612"/>
      <c r="AN6" s="612"/>
      <c r="AO6" s="648"/>
      <c r="AP6" s="605" t="s">
        <v>221</v>
      </c>
      <c r="AQ6" s="606"/>
      <c r="AR6" s="606"/>
      <c r="AS6" s="606"/>
      <c r="AT6" s="606"/>
      <c r="AU6" s="606"/>
      <c r="AV6" s="606"/>
      <c r="AW6" s="606"/>
      <c r="AX6" s="606"/>
      <c r="AY6" s="606"/>
      <c r="AZ6" s="606"/>
      <c r="BA6" s="606"/>
      <c r="BB6" s="606"/>
      <c r="BC6" s="606"/>
      <c r="BD6" s="606"/>
      <c r="BE6" s="606"/>
      <c r="BF6" s="607"/>
      <c r="BG6" s="608">
        <v>192783148</v>
      </c>
      <c r="BH6" s="609"/>
      <c r="BI6" s="609"/>
      <c r="BJ6" s="609"/>
      <c r="BK6" s="609"/>
      <c r="BL6" s="609"/>
      <c r="BM6" s="609"/>
      <c r="BN6" s="610"/>
      <c r="BO6" s="646">
        <v>91</v>
      </c>
      <c r="BP6" s="646"/>
      <c r="BQ6" s="646"/>
      <c r="BR6" s="646"/>
      <c r="BS6" s="647">
        <v>2520052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1242865</v>
      </c>
      <c r="CS6" s="609"/>
      <c r="CT6" s="609"/>
      <c r="CU6" s="609"/>
      <c r="CV6" s="609"/>
      <c r="CW6" s="609"/>
      <c r="CX6" s="609"/>
      <c r="CY6" s="610"/>
      <c r="CZ6" s="690">
        <v>0.2</v>
      </c>
      <c r="DA6" s="672"/>
      <c r="DB6" s="672"/>
      <c r="DC6" s="692"/>
      <c r="DD6" s="614" t="s">
        <v>122</v>
      </c>
      <c r="DE6" s="609"/>
      <c r="DF6" s="609"/>
      <c r="DG6" s="609"/>
      <c r="DH6" s="609"/>
      <c r="DI6" s="609"/>
      <c r="DJ6" s="609"/>
      <c r="DK6" s="609"/>
      <c r="DL6" s="609"/>
      <c r="DM6" s="609"/>
      <c r="DN6" s="609"/>
      <c r="DO6" s="609"/>
      <c r="DP6" s="610"/>
      <c r="DQ6" s="614">
        <v>1242659</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98867</v>
      </c>
      <c r="S7" s="609"/>
      <c r="T7" s="609"/>
      <c r="U7" s="609"/>
      <c r="V7" s="609"/>
      <c r="W7" s="609"/>
      <c r="X7" s="609"/>
      <c r="Y7" s="610"/>
      <c r="Z7" s="646">
        <v>0</v>
      </c>
      <c r="AA7" s="646"/>
      <c r="AB7" s="646"/>
      <c r="AC7" s="646"/>
      <c r="AD7" s="647">
        <v>98867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110135288</v>
      </c>
      <c r="BH7" s="609"/>
      <c r="BI7" s="609"/>
      <c r="BJ7" s="609"/>
      <c r="BK7" s="609"/>
      <c r="BL7" s="609"/>
      <c r="BM7" s="609"/>
      <c r="BN7" s="610"/>
      <c r="BO7" s="646">
        <v>52</v>
      </c>
      <c r="BP7" s="646"/>
      <c r="BQ7" s="646"/>
      <c r="BR7" s="646"/>
      <c r="BS7" s="647">
        <v>2520052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39915964</v>
      </c>
      <c r="CS7" s="609"/>
      <c r="CT7" s="609"/>
      <c r="CU7" s="609"/>
      <c r="CV7" s="609"/>
      <c r="CW7" s="609"/>
      <c r="CX7" s="609"/>
      <c r="CY7" s="610"/>
      <c r="CZ7" s="646">
        <v>7.5</v>
      </c>
      <c r="DA7" s="646"/>
      <c r="DB7" s="646"/>
      <c r="DC7" s="646"/>
      <c r="DD7" s="614">
        <v>3226866</v>
      </c>
      <c r="DE7" s="609"/>
      <c r="DF7" s="609"/>
      <c r="DG7" s="609"/>
      <c r="DH7" s="609"/>
      <c r="DI7" s="609"/>
      <c r="DJ7" s="609"/>
      <c r="DK7" s="609"/>
      <c r="DL7" s="609"/>
      <c r="DM7" s="609"/>
      <c r="DN7" s="609"/>
      <c r="DO7" s="609"/>
      <c r="DP7" s="610"/>
      <c r="DQ7" s="614">
        <v>29654635</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1664407</v>
      </c>
      <c r="S8" s="609"/>
      <c r="T8" s="609"/>
      <c r="U8" s="609"/>
      <c r="V8" s="609"/>
      <c r="W8" s="609"/>
      <c r="X8" s="609"/>
      <c r="Y8" s="610"/>
      <c r="Z8" s="646">
        <v>0.3</v>
      </c>
      <c r="AA8" s="646"/>
      <c r="AB8" s="646"/>
      <c r="AC8" s="646"/>
      <c r="AD8" s="647">
        <v>1664407</v>
      </c>
      <c r="AE8" s="647"/>
      <c r="AF8" s="647"/>
      <c r="AG8" s="647"/>
      <c r="AH8" s="647"/>
      <c r="AI8" s="647"/>
      <c r="AJ8" s="647"/>
      <c r="AK8" s="647"/>
      <c r="AL8" s="611">
        <v>0.6</v>
      </c>
      <c r="AM8" s="612"/>
      <c r="AN8" s="612"/>
      <c r="AO8" s="648"/>
      <c r="AP8" s="605" t="s">
        <v>227</v>
      </c>
      <c r="AQ8" s="606"/>
      <c r="AR8" s="606"/>
      <c r="AS8" s="606"/>
      <c r="AT8" s="606"/>
      <c r="AU8" s="606"/>
      <c r="AV8" s="606"/>
      <c r="AW8" s="606"/>
      <c r="AX8" s="606"/>
      <c r="AY8" s="606"/>
      <c r="AZ8" s="606"/>
      <c r="BA8" s="606"/>
      <c r="BB8" s="606"/>
      <c r="BC8" s="606"/>
      <c r="BD8" s="606"/>
      <c r="BE8" s="606"/>
      <c r="BF8" s="607"/>
      <c r="BG8" s="608">
        <v>1548803</v>
      </c>
      <c r="BH8" s="609"/>
      <c r="BI8" s="609"/>
      <c r="BJ8" s="609"/>
      <c r="BK8" s="609"/>
      <c r="BL8" s="609"/>
      <c r="BM8" s="609"/>
      <c r="BN8" s="610"/>
      <c r="BO8" s="646">
        <v>0.7</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208439152</v>
      </c>
      <c r="CS8" s="609"/>
      <c r="CT8" s="609"/>
      <c r="CU8" s="609"/>
      <c r="CV8" s="609"/>
      <c r="CW8" s="609"/>
      <c r="CX8" s="609"/>
      <c r="CY8" s="610"/>
      <c r="CZ8" s="646">
        <v>39.200000000000003</v>
      </c>
      <c r="DA8" s="646"/>
      <c r="DB8" s="646"/>
      <c r="DC8" s="646"/>
      <c r="DD8" s="614">
        <v>2184054</v>
      </c>
      <c r="DE8" s="609"/>
      <c r="DF8" s="609"/>
      <c r="DG8" s="609"/>
      <c r="DH8" s="609"/>
      <c r="DI8" s="609"/>
      <c r="DJ8" s="609"/>
      <c r="DK8" s="609"/>
      <c r="DL8" s="609"/>
      <c r="DM8" s="609"/>
      <c r="DN8" s="609"/>
      <c r="DO8" s="609"/>
      <c r="DP8" s="610"/>
      <c r="DQ8" s="614">
        <v>103183209</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2493382</v>
      </c>
      <c r="S9" s="609"/>
      <c r="T9" s="609"/>
      <c r="U9" s="609"/>
      <c r="V9" s="609"/>
      <c r="W9" s="609"/>
      <c r="X9" s="609"/>
      <c r="Y9" s="610"/>
      <c r="Z9" s="646">
        <v>0.5</v>
      </c>
      <c r="AA9" s="646"/>
      <c r="AB9" s="646"/>
      <c r="AC9" s="646"/>
      <c r="AD9" s="647">
        <v>2493382</v>
      </c>
      <c r="AE9" s="647"/>
      <c r="AF9" s="647"/>
      <c r="AG9" s="647"/>
      <c r="AH9" s="647"/>
      <c r="AI9" s="647"/>
      <c r="AJ9" s="647"/>
      <c r="AK9" s="647"/>
      <c r="AL9" s="611">
        <v>0.9</v>
      </c>
      <c r="AM9" s="612"/>
      <c r="AN9" s="612"/>
      <c r="AO9" s="648"/>
      <c r="AP9" s="605" t="s">
        <v>230</v>
      </c>
      <c r="AQ9" s="606"/>
      <c r="AR9" s="606"/>
      <c r="AS9" s="606"/>
      <c r="AT9" s="606"/>
      <c r="AU9" s="606"/>
      <c r="AV9" s="606"/>
      <c r="AW9" s="606"/>
      <c r="AX9" s="606"/>
      <c r="AY9" s="606"/>
      <c r="AZ9" s="606"/>
      <c r="BA9" s="606"/>
      <c r="BB9" s="606"/>
      <c r="BC9" s="606"/>
      <c r="BD9" s="606"/>
      <c r="BE9" s="606"/>
      <c r="BF9" s="607"/>
      <c r="BG9" s="608">
        <v>92487652</v>
      </c>
      <c r="BH9" s="609"/>
      <c r="BI9" s="609"/>
      <c r="BJ9" s="609"/>
      <c r="BK9" s="609"/>
      <c r="BL9" s="609"/>
      <c r="BM9" s="609"/>
      <c r="BN9" s="610"/>
      <c r="BO9" s="646">
        <v>43.6</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55339175</v>
      </c>
      <c r="CS9" s="609"/>
      <c r="CT9" s="609"/>
      <c r="CU9" s="609"/>
      <c r="CV9" s="609"/>
      <c r="CW9" s="609"/>
      <c r="CX9" s="609"/>
      <c r="CY9" s="610"/>
      <c r="CZ9" s="646">
        <v>10.4</v>
      </c>
      <c r="DA9" s="646"/>
      <c r="DB9" s="646"/>
      <c r="DC9" s="646"/>
      <c r="DD9" s="614">
        <v>14366785</v>
      </c>
      <c r="DE9" s="609"/>
      <c r="DF9" s="609"/>
      <c r="DG9" s="609"/>
      <c r="DH9" s="609"/>
      <c r="DI9" s="609"/>
      <c r="DJ9" s="609"/>
      <c r="DK9" s="609"/>
      <c r="DL9" s="609"/>
      <c r="DM9" s="609"/>
      <c r="DN9" s="609"/>
      <c r="DO9" s="609"/>
      <c r="DP9" s="610"/>
      <c r="DQ9" s="614">
        <v>30209170</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v>245913</v>
      </c>
      <c r="S10" s="609"/>
      <c r="T10" s="609"/>
      <c r="U10" s="609"/>
      <c r="V10" s="609"/>
      <c r="W10" s="609"/>
      <c r="X10" s="609"/>
      <c r="Y10" s="610"/>
      <c r="Z10" s="646">
        <v>0</v>
      </c>
      <c r="AA10" s="646"/>
      <c r="AB10" s="646"/>
      <c r="AC10" s="646"/>
      <c r="AD10" s="647">
        <v>245913</v>
      </c>
      <c r="AE10" s="647"/>
      <c r="AF10" s="647"/>
      <c r="AG10" s="647"/>
      <c r="AH10" s="647"/>
      <c r="AI10" s="647"/>
      <c r="AJ10" s="647"/>
      <c r="AK10" s="647"/>
      <c r="AL10" s="611">
        <v>0.1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3710715</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245389</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232229</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25621797</v>
      </c>
      <c r="S11" s="609"/>
      <c r="T11" s="609"/>
      <c r="U11" s="609"/>
      <c r="V11" s="609"/>
      <c r="W11" s="609"/>
      <c r="X11" s="609"/>
      <c r="Y11" s="610"/>
      <c r="Z11" s="611">
        <v>4.8</v>
      </c>
      <c r="AA11" s="612"/>
      <c r="AB11" s="612"/>
      <c r="AC11" s="613"/>
      <c r="AD11" s="614">
        <v>25621797</v>
      </c>
      <c r="AE11" s="609"/>
      <c r="AF11" s="609"/>
      <c r="AG11" s="609"/>
      <c r="AH11" s="609"/>
      <c r="AI11" s="609"/>
      <c r="AJ11" s="609"/>
      <c r="AK11" s="610"/>
      <c r="AL11" s="611">
        <v>9.1999999999999993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12388118</v>
      </c>
      <c r="BH11" s="609"/>
      <c r="BI11" s="609"/>
      <c r="BJ11" s="609"/>
      <c r="BK11" s="609"/>
      <c r="BL11" s="609"/>
      <c r="BM11" s="609"/>
      <c r="BN11" s="610"/>
      <c r="BO11" s="646">
        <v>5.8</v>
      </c>
      <c r="BP11" s="646"/>
      <c r="BQ11" s="646"/>
      <c r="BR11" s="646"/>
      <c r="BS11" s="647">
        <v>2520052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1853285</v>
      </c>
      <c r="CS11" s="609"/>
      <c r="CT11" s="609"/>
      <c r="CU11" s="609"/>
      <c r="CV11" s="609"/>
      <c r="CW11" s="609"/>
      <c r="CX11" s="609"/>
      <c r="CY11" s="610"/>
      <c r="CZ11" s="646">
        <v>0.3</v>
      </c>
      <c r="DA11" s="646"/>
      <c r="DB11" s="646"/>
      <c r="DC11" s="646"/>
      <c r="DD11" s="614">
        <v>138020</v>
      </c>
      <c r="DE11" s="609"/>
      <c r="DF11" s="609"/>
      <c r="DG11" s="609"/>
      <c r="DH11" s="609"/>
      <c r="DI11" s="609"/>
      <c r="DJ11" s="609"/>
      <c r="DK11" s="609"/>
      <c r="DL11" s="609"/>
      <c r="DM11" s="609"/>
      <c r="DN11" s="609"/>
      <c r="DO11" s="609"/>
      <c r="DP11" s="610"/>
      <c r="DQ11" s="614">
        <v>1630471</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174088</v>
      </c>
      <c r="S12" s="609"/>
      <c r="T12" s="609"/>
      <c r="U12" s="609"/>
      <c r="V12" s="609"/>
      <c r="W12" s="609"/>
      <c r="X12" s="609"/>
      <c r="Y12" s="610"/>
      <c r="Z12" s="646">
        <v>0</v>
      </c>
      <c r="AA12" s="646"/>
      <c r="AB12" s="646"/>
      <c r="AC12" s="646"/>
      <c r="AD12" s="647">
        <v>174088</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74125586</v>
      </c>
      <c r="BH12" s="609"/>
      <c r="BI12" s="609"/>
      <c r="BJ12" s="609"/>
      <c r="BK12" s="609"/>
      <c r="BL12" s="609"/>
      <c r="BM12" s="609"/>
      <c r="BN12" s="610"/>
      <c r="BO12" s="646">
        <v>35</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12489017</v>
      </c>
      <c r="CS12" s="609"/>
      <c r="CT12" s="609"/>
      <c r="CU12" s="609"/>
      <c r="CV12" s="609"/>
      <c r="CW12" s="609"/>
      <c r="CX12" s="609"/>
      <c r="CY12" s="610"/>
      <c r="CZ12" s="646">
        <v>2.4</v>
      </c>
      <c r="DA12" s="646"/>
      <c r="DB12" s="646"/>
      <c r="DC12" s="646"/>
      <c r="DD12" s="614">
        <v>45025</v>
      </c>
      <c r="DE12" s="609"/>
      <c r="DF12" s="609"/>
      <c r="DG12" s="609"/>
      <c r="DH12" s="609"/>
      <c r="DI12" s="609"/>
      <c r="DJ12" s="609"/>
      <c r="DK12" s="609"/>
      <c r="DL12" s="609"/>
      <c r="DM12" s="609"/>
      <c r="DN12" s="609"/>
      <c r="DO12" s="609"/>
      <c r="DP12" s="610"/>
      <c r="DQ12" s="614">
        <v>4592130</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73261461</v>
      </c>
      <c r="BH13" s="609"/>
      <c r="BI13" s="609"/>
      <c r="BJ13" s="609"/>
      <c r="BK13" s="609"/>
      <c r="BL13" s="609"/>
      <c r="BM13" s="609"/>
      <c r="BN13" s="610"/>
      <c r="BO13" s="646">
        <v>34.6</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54880935</v>
      </c>
      <c r="CS13" s="609"/>
      <c r="CT13" s="609"/>
      <c r="CU13" s="609"/>
      <c r="CV13" s="609"/>
      <c r="CW13" s="609"/>
      <c r="CX13" s="609"/>
      <c r="CY13" s="610"/>
      <c r="CZ13" s="646">
        <v>10.3</v>
      </c>
      <c r="DA13" s="646"/>
      <c r="DB13" s="646"/>
      <c r="DC13" s="646"/>
      <c r="DD13" s="614">
        <v>30463363</v>
      </c>
      <c r="DE13" s="609"/>
      <c r="DF13" s="609"/>
      <c r="DG13" s="609"/>
      <c r="DH13" s="609"/>
      <c r="DI13" s="609"/>
      <c r="DJ13" s="609"/>
      <c r="DK13" s="609"/>
      <c r="DL13" s="609"/>
      <c r="DM13" s="609"/>
      <c r="DN13" s="609"/>
      <c r="DO13" s="609"/>
      <c r="DP13" s="610"/>
      <c r="DQ13" s="614">
        <v>26817509</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5382258</v>
      </c>
      <c r="S14" s="609"/>
      <c r="T14" s="609"/>
      <c r="U14" s="609"/>
      <c r="V14" s="609"/>
      <c r="W14" s="609"/>
      <c r="X14" s="609"/>
      <c r="Y14" s="610"/>
      <c r="Z14" s="646">
        <v>1</v>
      </c>
      <c r="AA14" s="646"/>
      <c r="AB14" s="646"/>
      <c r="AC14" s="646"/>
      <c r="AD14" s="647">
        <v>5382258</v>
      </c>
      <c r="AE14" s="647"/>
      <c r="AF14" s="647"/>
      <c r="AG14" s="647"/>
      <c r="AH14" s="647"/>
      <c r="AI14" s="647"/>
      <c r="AJ14" s="647"/>
      <c r="AK14" s="647"/>
      <c r="AL14" s="611">
        <v>1.9</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1536526</v>
      </c>
      <c r="BH14" s="609"/>
      <c r="BI14" s="609"/>
      <c r="BJ14" s="609"/>
      <c r="BK14" s="609"/>
      <c r="BL14" s="609"/>
      <c r="BM14" s="609"/>
      <c r="BN14" s="610"/>
      <c r="BO14" s="646">
        <v>0.7</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13383617</v>
      </c>
      <c r="CS14" s="609"/>
      <c r="CT14" s="609"/>
      <c r="CU14" s="609"/>
      <c r="CV14" s="609"/>
      <c r="CW14" s="609"/>
      <c r="CX14" s="609"/>
      <c r="CY14" s="610"/>
      <c r="CZ14" s="646">
        <v>2.5</v>
      </c>
      <c r="DA14" s="646"/>
      <c r="DB14" s="646"/>
      <c r="DC14" s="646"/>
      <c r="DD14" s="614">
        <v>2727178</v>
      </c>
      <c r="DE14" s="609"/>
      <c r="DF14" s="609"/>
      <c r="DG14" s="609"/>
      <c r="DH14" s="609"/>
      <c r="DI14" s="609"/>
      <c r="DJ14" s="609"/>
      <c r="DK14" s="609"/>
      <c r="DL14" s="609"/>
      <c r="DM14" s="609"/>
      <c r="DN14" s="609"/>
      <c r="DO14" s="609"/>
      <c r="DP14" s="610"/>
      <c r="DQ14" s="614">
        <v>10251494</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628169</v>
      </c>
      <c r="S15" s="609"/>
      <c r="T15" s="609"/>
      <c r="U15" s="609"/>
      <c r="V15" s="609"/>
      <c r="W15" s="609"/>
      <c r="X15" s="609"/>
      <c r="Y15" s="610"/>
      <c r="Z15" s="646">
        <v>0.1</v>
      </c>
      <c r="AA15" s="646"/>
      <c r="AB15" s="646"/>
      <c r="AC15" s="646"/>
      <c r="AD15" s="647">
        <v>628169</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6985748</v>
      </c>
      <c r="BH15" s="609"/>
      <c r="BI15" s="609"/>
      <c r="BJ15" s="609"/>
      <c r="BK15" s="609"/>
      <c r="BL15" s="609"/>
      <c r="BM15" s="609"/>
      <c r="BN15" s="610"/>
      <c r="BO15" s="646">
        <v>3.3</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89201002</v>
      </c>
      <c r="CS15" s="609"/>
      <c r="CT15" s="609"/>
      <c r="CU15" s="609"/>
      <c r="CV15" s="609"/>
      <c r="CW15" s="609"/>
      <c r="CX15" s="609"/>
      <c r="CY15" s="610"/>
      <c r="CZ15" s="646">
        <v>16.8</v>
      </c>
      <c r="DA15" s="646"/>
      <c r="DB15" s="646"/>
      <c r="DC15" s="646"/>
      <c r="DD15" s="614">
        <v>10533382</v>
      </c>
      <c r="DE15" s="609"/>
      <c r="DF15" s="609"/>
      <c r="DG15" s="609"/>
      <c r="DH15" s="609"/>
      <c r="DI15" s="609"/>
      <c r="DJ15" s="609"/>
      <c r="DK15" s="609"/>
      <c r="DL15" s="609"/>
      <c r="DM15" s="609"/>
      <c r="DN15" s="609"/>
      <c r="DO15" s="609"/>
      <c r="DP15" s="610"/>
      <c r="DQ15" s="614">
        <v>60969041</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2616336</v>
      </c>
      <c r="S16" s="609"/>
      <c r="T16" s="609"/>
      <c r="U16" s="609"/>
      <c r="V16" s="609"/>
      <c r="W16" s="609"/>
      <c r="X16" s="609"/>
      <c r="Y16" s="610"/>
      <c r="Z16" s="646">
        <v>0.5</v>
      </c>
      <c r="AA16" s="646"/>
      <c r="AB16" s="646"/>
      <c r="AC16" s="646"/>
      <c r="AD16" s="647">
        <v>2616336</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41772</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7284562</v>
      </c>
      <c r="S17" s="609"/>
      <c r="T17" s="609"/>
      <c r="U17" s="609"/>
      <c r="V17" s="609"/>
      <c r="W17" s="609"/>
      <c r="X17" s="609"/>
      <c r="Y17" s="610"/>
      <c r="Z17" s="646">
        <v>1.4</v>
      </c>
      <c r="AA17" s="646"/>
      <c r="AB17" s="646"/>
      <c r="AC17" s="646"/>
      <c r="AD17" s="647">
        <v>7284562</v>
      </c>
      <c r="AE17" s="647"/>
      <c r="AF17" s="647"/>
      <c r="AG17" s="647"/>
      <c r="AH17" s="647"/>
      <c r="AI17" s="647"/>
      <c r="AJ17" s="647"/>
      <c r="AK17" s="647"/>
      <c r="AL17" s="611">
        <v>2.6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54043164</v>
      </c>
      <c r="CS17" s="609"/>
      <c r="CT17" s="609"/>
      <c r="CU17" s="609"/>
      <c r="CV17" s="609"/>
      <c r="CW17" s="609"/>
      <c r="CX17" s="609"/>
      <c r="CY17" s="610"/>
      <c r="CZ17" s="646">
        <v>10.199999999999999</v>
      </c>
      <c r="DA17" s="646"/>
      <c r="DB17" s="646"/>
      <c r="DC17" s="646"/>
      <c r="DD17" s="614" t="s">
        <v>122</v>
      </c>
      <c r="DE17" s="609"/>
      <c r="DF17" s="609"/>
      <c r="DG17" s="609"/>
      <c r="DH17" s="609"/>
      <c r="DI17" s="609"/>
      <c r="DJ17" s="609"/>
      <c r="DK17" s="609"/>
      <c r="DL17" s="609"/>
      <c r="DM17" s="609"/>
      <c r="DN17" s="609"/>
      <c r="DO17" s="609"/>
      <c r="DP17" s="610"/>
      <c r="DQ17" s="614">
        <v>53394893</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1165232</v>
      </c>
      <c r="S18" s="609"/>
      <c r="T18" s="609"/>
      <c r="U18" s="609"/>
      <c r="V18" s="609"/>
      <c r="W18" s="609"/>
      <c r="X18" s="609"/>
      <c r="Y18" s="610"/>
      <c r="Z18" s="646">
        <v>0.2</v>
      </c>
      <c r="AA18" s="646"/>
      <c r="AB18" s="646"/>
      <c r="AC18" s="646"/>
      <c r="AD18" s="647">
        <v>1165232</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6067839</v>
      </c>
      <c r="S19" s="609"/>
      <c r="T19" s="609"/>
      <c r="U19" s="609"/>
      <c r="V19" s="609"/>
      <c r="W19" s="609"/>
      <c r="X19" s="609"/>
      <c r="Y19" s="610"/>
      <c r="Z19" s="646">
        <v>1.1000000000000001</v>
      </c>
      <c r="AA19" s="646"/>
      <c r="AB19" s="646"/>
      <c r="AC19" s="646"/>
      <c r="AD19" s="647">
        <v>6067839</v>
      </c>
      <c r="AE19" s="647"/>
      <c r="AF19" s="647"/>
      <c r="AG19" s="647"/>
      <c r="AH19" s="647"/>
      <c r="AI19" s="647"/>
      <c r="AJ19" s="647"/>
      <c r="AK19" s="647"/>
      <c r="AL19" s="611">
        <v>2.2000000000000002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19153743</v>
      </c>
      <c r="BH19" s="609"/>
      <c r="BI19" s="609"/>
      <c r="BJ19" s="609"/>
      <c r="BK19" s="609"/>
      <c r="BL19" s="609"/>
      <c r="BM19" s="609"/>
      <c r="BN19" s="610"/>
      <c r="BO19" s="646">
        <v>9</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51491</v>
      </c>
      <c r="S20" s="609"/>
      <c r="T20" s="609"/>
      <c r="U20" s="609"/>
      <c r="V20" s="609"/>
      <c r="W20" s="609"/>
      <c r="X20" s="609"/>
      <c r="Y20" s="610"/>
      <c r="Z20" s="646">
        <v>0</v>
      </c>
      <c r="AA20" s="646"/>
      <c r="AB20" s="646"/>
      <c r="AC20" s="646"/>
      <c r="AD20" s="647">
        <v>51491</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19153743</v>
      </c>
      <c r="BH20" s="609"/>
      <c r="BI20" s="609"/>
      <c r="BJ20" s="609"/>
      <c r="BK20" s="609"/>
      <c r="BL20" s="609"/>
      <c r="BM20" s="609"/>
      <c r="BN20" s="610"/>
      <c r="BO20" s="646">
        <v>9</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531075337</v>
      </c>
      <c r="CS20" s="609"/>
      <c r="CT20" s="609"/>
      <c r="CU20" s="609"/>
      <c r="CV20" s="609"/>
      <c r="CW20" s="609"/>
      <c r="CX20" s="609"/>
      <c r="CY20" s="610"/>
      <c r="CZ20" s="646">
        <v>100</v>
      </c>
      <c r="DA20" s="646"/>
      <c r="DB20" s="646"/>
      <c r="DC20" s="646"/>
      <c r="DD20" s="614">
        <v>63684673</v>
      </c>
      <c r="DE20" s="609"/>
      <c r="DF20" s="609"/>
      <c r="DG20" s="609"/>
      <c r="DH20" s="609"/>
      <c r="DI20" s="609"/>
      <c r="DJ20" s="609"/>
      <c r="DK20" s="609"/>
      <c r="DL20" s="609"/>
      <c r="DM20" s="609"/>
      <c r="DN20" s="609"/>
      <c r="DO20" s="609"/>
      <c r="DP20" s="610"/>
      <c r="DQ20" s="614">
        <v>322177440</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30028869</v>
      </c>
      <c r="S21" s="609"/>
      <c r="T21" s="609"/>
      <c r="U21" s="609"/>
      <c r="V21" s="609"/>
      <c r="W21" s="609"/>
      <c r="X21" s="609"/>
      <c r="Y21" s="610"/>
      <c r="Z21" s="646">
        <v>5.6</v>
      </c>
      <c r="AA21" s="646"/>
      <c r="AB21" s="646"/>
      <c r="AC21" s="646"/>
      <c r="AD21" s="647">
        <v>28816373</v>
      </c>
      <c r="AE21" s="647"/>
      <c r="AF21" s="647"/>
      <c r="AG21" s="647"/>
      <c r="AH21" s="647"/>
      <c r="AI21" s="647"/>
      <c r="AJ21" s="647"/>
      <c r="AK21" s="647"/>
      <c r="AL21" s="611">
        <v>10.4</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7579</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28816373</v>
      </c>
      <c r="S22" s="609"/>
      <c r="T22" s="609"/>
      <c r="U22" s="609"/>
      <c r="V22" s="609"/>
      <c r="W22" s="609"/>
      <c r="X22" s="609"/>
      <c r="Y22" s="610"/>
      <c r="Z22" s="646">
        <v>5.4</v>
      </c>
      <c r="AA22" s="646"/>
      <c r="AB22" s="646"/>
      <c r="AC22" s="646"/>
      <c r="AD22" s="647">
        <v>28816373</v>
      </c>
      <c r="AE22" s="647"/>
      <c r="AF22" s="647"/>
      <c r="AG22" s="647"/>
      <c r="AH22" s="647"/>
      <c r="AI22" s="647"/>
      <c r="AJ22" s="647"/>
      <c r="AK22" s="647"/>
      <c r="AL22" s="611">
        <v>10.4</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v>5524505</v>
      </c>
      <c r="BH22" s="609"/>
      <c r="BI22" s="609"/>
      <c r="BJ22" s="609"/>
      <c r="BK22" s="609"/>
      <c r="BL22" s="609"/>
      <c r="BM22" s="609"/>
      <c r="BN22" s="610"/>
      <c r="BO22" s="646">
        <v>2.6</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1203957</v>
      </c>
      <c r="S23" s="609"/>
      <c r="T23" s="609"/>
      <c r="U23" s="609"/>
      <c r="V23" s="609"/>
      <c r="W23" s="609"/>
      <c r="X23" s="609"/>
      <c r="Y23" s="610"/>
      <c r="Z23" s="646">
        <v>0.2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13621659</v>
      </c>
      <c r="BH23" s="609"/>
      <c r="BI23" s="609"/>
      <c r="BJ23" s="609"/>
      <c r="BK23" s="609"/>
      <c r="BL23" s="609"/>
      <c r="BM23" s="609"/>
      <c r="BN23" s="610"/>
      <c r="BO23" s="646">
        <v>6.4</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8539</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308254164</v>
      </c>
      <c r="CS24" s="664"/>
      <c r="CT24" s="664"/>
      <c r="CU24" s="664"/>
      <c r="CV24" s="664"/>
      <c r="CW24" s="664"/>
      <c r="CX24" s="664"/>
      <c r="CY24" s="689"/>
      <c r="CZ24" s="690">
        <v>58</v>
      </c>
      <c r="DA24" s="672"/>
      <c r="DB24" s="672"/>
      <c r="DC24" s="692"/>
      <c r="DD24" s="688">
        <v>196908028</v>
      </c>
      <c r="DE24" s="664"/>
      <c r="DF24" s="664"/>
      <c r="DG24" s="664"/>
      <c r="DH24" s="664"/>
      <c r="DI24" s="664"/>
      <c r="DJ24" s="664"/>
      <c r="DK24" s="689"/>
      <c r="DL24" s="688">
        <v>184800660</v>
      </c>
      <c r="DM24" s="664"/>
      <c r="DN24" s="664"/>
      <c r="DO24" s="664"/>
      <c r="DP24" s="664"/>
      <c r="DQ24" s="664"/>
      <c r="DR24" s="664"/>
      <c r="DS24" s="664"/>
      <c r="DT24" s="664"/>
      <c r="DU24" s="664"/>
      <c r="DV24" s="689"/>
      <c r="DW24" s="690">
        <v>65.599999999999994</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290813140</v>
      </c>
      <c r="S25" s="609"/>
      <c r="T25" s="609"/>
      <c r="U25" s="609"/>
      <c r="V25" s="609"/>
      <c r="W25" s="609"/>
      <c r="X25" s="609"/>
      <c r="Y25" s="610"/>
      <c r="Z25" s="646">
        <v>54.3</v>
      </c>
      <c r="AA25" s="646"/>
      <c r="AB25" s="646"/>
      <c r="AC25" s="646"/>
      <c r="AD25" s="647">
        <v>275978985</v>
      </c>
      <c r="AE25" s="647"/>
      <c r="AF25" s="647"/>
      <c r="AG25" s="647"/>
      <c r="AH25" s="647"/>
      <c r="AI25" s="647"/>
      <c r="AJ25" s="647"/>
      <c r="AK25" s="647"/>
      <c r="AL25" s="611">
        <v>99.3</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104361641</v>
      </c>
      <c r="CS25" s="621"/>
      <c r="CT25" s="621"/>
      <c r="CU25" s="621"/>
      <c r="CV25" s="621"/>
      <c r="CW25" s="621"/>
      <c r="CX25" s="621"/>
      <c r="CY25" s="622"/>
      <c r="CZ25" s="611">
        <v>19.7</v>
      </c>
      <c r="DA25" s="623"/>
      <c r="DB25" s="623"/>
      <c r="DC25" s="624"/>
      <c r="DD25" s="614">
        <v>90646167</v>
      </c>
      <c r="DE25" s="621"/>
      <c r="DF25" s="621"/>
      <c r="DG25" s="621"/>
      <c r="DH25" s="621"/>
      <c r="DI25" s="621"/>
      <c r="DJ25" s="621"/>
      <c r="DK25" s="622"/>
      <c r="DL25" s="614">
        <v>90115875</v>
      </c>
      <c r="DM25" s="621"/>
      <c r="DN25" s="621"/>
      <c r="DO25" s="621"/>
      <c r="DP25" s="621"/>
      <c r="DQ25" s="621"/>
      <c r="DR25" s="621"/>
      <c r="DS25" s="621"/>
      <c r="DT25" s="621"/>
      <c r="DU25" s="621"/>
      <c r="DV25" s="622"/>
      <c r="DW25" s="611">
        <v>32</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192137</v>
      </c>
      <c r="S26" s="609"/>
      <c r="T26" s="609"/>
      <c r="U26" s="609"/>
      <c r="V26" s="609"/>
      <c r="W26" s="609"/>
      <c r="X26" s="609"/>
      <c r="Y26" s="610"/>
      <c r="Z26" s="646">
        <v>0</v>
      </c>
      <c r="AA26" s="646"/>
      <c r="AB26" s="646"/>
      <c r="AC26" s="646"/>
      <c r="AD26" s="647">
        <v>192137</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75356677</v>
      </c>
      <c r="CS26" s="609"/>
      <c r="CT26" s="609"/>
      <c r="CU26" s="609"/>
      <c r="CV26" s="609"/>
      <c r="CW26" s="609"/>
      <c r="CX26" s="609"/>
      <c r="CY26" s="610"/>
      <c r="CZ26" s="611">
        <v>14.2</v>
      </c>
      <c r="DA26" s="623"/>
      <c r="DB26" s="623"/>
      <c r="DC26" s="624"/>
      <c r="DD26" s="614">
        <v>61950260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2191201</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211936891</v>
      </c>
      <c r="BH27" s="609"/>
      <c r="BI27" s="609"/>
      <c r="BJ27" s="609"/>
      <c r="BK27" s="609"/>
      <c r="BL27" s="609"/>
      <c r="BM27" s="609"/>
      <c r="BN27" s="610"/>
      <c r="BO27" s="646">
        <v>100</v>
      </c>
      <c r="BP27" s="646"/>
      <c r="BQ27" s="646"/>
      <c r="BR27" s="646"/>
      <c r="BS27" s="647">
        <v>2520052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150143686</v>
      </c>
      <c r="CS27" s="621"/>
      <c r="CT27" s="621"/>
      <c r="CU27" s="621"/>
      <c r="CV27" s="621"/>
      <c r="CW27" s="621"/>
      <c r="CX27" s="621"/>
      <c r="CY27" s="622"/>
      <c r="CZ27" s="611">
        <v>28.3</v>
      </c>
      <c r="DA27" s="623"/>
      <c r="DB27" s="623"/>
      <c r="DC27" s="624"/>
      <c r="DD27" s="614">
        <v>53161295</v>
      </c>
      <c r="DE27" s="621"/>
      <c r="DF27" s="621"/>
      <c r="DG27" s="621"/>
      <c r="DH27" s="621"/>
      <c r="DI27" s="621"/>
      <c r="DJ27" s="621"/>
      <c r="DK27" s="622"/>
      <c r="DL27" s="614">
        <v>42534219</v>
      </c>
      <c r="DM27" s="621"/>
      <c r="DN27" s="621"/>
      <c r="DO27" s="621"/>
      <c r="DP27" s="621"/>
      <c r="DQ27" s="621"/>
      <c r="DR27" s="621"/>
      <c r="DS27" s="621"/>
      <c r="DT27" s="621"/>
      <c r="DU27" s="621"/>
      <c r="DV27" s="622"/>
      <c r="DW27" s="611">
        <v>15.1</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4950336</v>
      </c>
      <c r="S28" s="609"/>
      <c r="T28" s="609"/>
      <c r="U28" s="609"/>
      <c r="V28" s="609"/>
      <c r="W28" s="609"/>
      <c r="X28" s="609"/>
      <c r="Y28" s="610"/>
      <c r="Z28" s="646">
        <v>0.9</v>
      </c>
      <c r="AA28" s="646"/>
      <c r="AB28" s="646"/>
      <c r="AC28" s="646"/>
      <c r="AD28" s="647">
        <v>1289271</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53748837</v>
      </c>
      <c r="CS28" s="609"/>
      <c r="CT28" s="609"/>
      <c r="CU28" s="609"/>
      <c r="CV28" s="609"/>
      <c r="CW28" s="609"/>
      <c r="CX28" s="609"/>
      <c r="CY28" s="610"/>
      <c r="CZ28" s="611">
        <v>10.1</v>
      </c>
      <c r="DA28" s="623"/>
      <c r="DB28" s="623"/>
      <c r="DC28" s="624"/>
      <c r="DD28" s="614">
        <v>53100566</v>
      </c>
      <c r="DE28" s="609"/>
      <c r="DF28" s="609"/>
      <c r="DG28" s="609"/>
      <c r="DH28" s="609"/>
      <c r="DI28" s="609"/>
      <c r="DJ28" s="609"/>
      <c r="DK28" s="610"/>
      <c r="DL28" s="614">
        <v>52150566</v>
      </c>
      <c r="DM28" s="609"/>
      <c r="DN28" s="609"/>
      <c r="DO28" s="609"/>
      <c r="DP28" s="609"/>
      <c r="DQ28" s="609"/>
      <c r="DR28" s="609"/>
      <c r="DS28" s="609"/>
      <c r="DT28" s="609"/>
      <c r="DU28" s="609"/>
      <c r="DV28" s="610"/>
      <c r="DW28" s="611">
        <v>18.5</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4753408</v>
      </c>
      <c r="S29" s="609"/>
      <c r="T29" s="609"/>
      <c r="U29" s="609"/>
      <c r="V29" s="609"/>
      <c r="W29" s="609"/>
      <c r="X29" s="609"/>
      <c r="Y29" s="610"/>
      <c r="Z29" s="646">
        <v>0.9</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53747540</v>
      </c>
      <c r="CS29" s="621"/>
      <c r="CT29" s="621"/>
      <c r="CU29" s="621"/>
      <c r="CV29" s="621"/>
      <c r="CW29" s="621"/>
      <c r="CX29" s="621"/>
      <c r="CY29" s="622"/>
      <c r="CZ29" s="611">
        <v>10.1</v>
      </c>
      <c r="DA29" s="623"/>
      <c r="DB29" s="623"/>
      <c r="DC29" s="624"/>
      <c r="DD29" s="614">
        <v>53099269</v>
      </c>
      <c r="DE29" s="621"/>
      <c r="DF29" s="621"/>
      <c r="DG29" s="621"/>
      <c r="DH29" s="621"/>
      <c r="DI29" s="621"/>
      <c r="DJ29" s="621"/>
      <c r="DK29" s="622"/>
      <c r="DL29" s="614">
        <v>52149269</v>
      </c>
      <c r="DM29" s="621"/>
      <c r="DN29" s="621"/>
      <c r="DO29" s="621"/>
      <c r="DP29" s="621"/>
      <c r="DQ29" s="621"/>
      <c r="DR29" s="621"/>
      <c r="DS29" s="621"/>
      <c r="DT29" s="621"/>
      <c r="DU29" s="621"/>
      <c r="DV29" s="622"/>
      <c r="DW29" s="611">
        <v>18.5</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116501482</v>
      </c>
      <c r="S30" s="609"/>
      <c r="T30" s="609"/>
      <c r="U30" s="609"/>
      <c r="V30" s="609"/>
      <c r="W30" s="609"/>
      <c r="X30" s="609"/>
      <c r="Y30" s="610"/>
      <c r="Z30" s="646">
        <v>21.8</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50692772</v>
      </c>
      <c r="CS30" s="609"/>
      <c r="CT30" s="609"/>
      <c r="CU30" s="609"/>
      <c r="CV30" s="609"/>
      <c r="CW30" s="609"/>
      <c r="CX30" s="609"/>
      <c r="CY30" s="610"/>
      <c r="CZ30" s="611">
        <v>9.5</v>
      </c>
      <c r="DA30" s="623"/>
      <c r="DB30" s="623"/>
      <c r="DC30" s="624"/>
      <c r="DD30" s="614">
        <v>50044502</v>
      </c>
      <c r="DE30" s="609"/>
      <c r="DF30" s="609"/>
      <c r="DG30" s="609"/>
      <c r="DH30" s="609"/>
      <c r="DI30" s="609"/>
      <c r="DJ30" s="609"/>
      <c r="DK30" s="610"/>
      <c r="DL30" s="614">
        <v>49094502</v>
      </c>
      <c r="DM30" s="609"/>
      <c r="DN30" s="609"/>
      <c r="DO30" s="609"/>
      <c r="DP30" s="609"/>
      <c r="DQ30" s="609"/>
      <c r="DR30" s="609"/>
      <c r="DS30" s="609"/>
      <c r="DT30" s="609"/>
      <c r="DU30" s="609"/>
      <c r="DV30" s="610"/>
      <c r="DW30" s="611">
        <v>17.399999999999999</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34658</v>
      </c>
      <c r="S31" s="609"/>
      <c r="T31" s="609"/>
      <c r="U31" s="609"/>
      <c r="V31" s="609"/>
      <c r="W31" s="609"/>
      <c r="X31" s="609"/>
      <c r="Y31" s="610"/>
      <c r="Z31" s="646">
        <v>0</v>
      </c>
      <c r="AA31" s="646"/>
      <c r="AB31" s="646"/>
      <c r="AC31" s="646"/>
      <c r="AD31" s="647">
        <v>34658</v>
      </c>
      <c r="AE31" s="647"/>
      <c r="AF31" s="647"/>
      <c r="AG31" s="647"/>
      <c r="AH31" s="647"/>
      <c r="AI31" s="647"/>
      <c r="AJ31" s="647"/>
      <c r="AK31" s="647"/>
      <c r="AL31" s="611">
        <v>0</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97.9</v>
      </c>
      <c r="BN31" s="671"/>
      <c r="BO31" s="671"/>
      <c r="BP31" s="671"/>
      <c r="BQ31" s="673"/>
      <c r="BR31" s="670">
        <v>99.3</v>
      </c>
      <c r="BS31" s="671"/>
      <c r="BT31" s="671"/>
      <c r="BU31" s="671"/>
      <c r="BV31" s="671"/>
      <c r="BW31" s="671"/>
      <c r="BX31" s="672">
        <v>97.9</v>
      </c>
      <c r="BY31" s="671"/>
      <c r="BZ31" s="671"/>
      <c r="CA31" s="671"/>
      <c r="CB31" s="673"/>
      <c r="CD31" s="629"/>
      <c r="CE31" s="630"/>
      <c r="CF31" s="605" t="s">
        <v>300</v>
      </c>
      <c r="CG31" s="606"/>
      <c r="CH31" s="606"/>
      <c r="CI31" s="606"/>
      <c r="CJ31" s="606"/>
      <c r="CK31" s="606"/>
      <c r="CL31" s="606"/>
      <c r="CM31" s="606"/>
      <c r="CN31" s="606"/>
      <c r="CO31" s="606"/>
      <c r="CP31" s="606"/>
      <c r="CQ31" s="607"/>
      <c r="CR31" s="608">
        <v>3054768</v>
      </c>
      <c r="CS31" s="621"/>
      <c r="CT31" s="621"/>
      <c r="CU31" s="621"/>
      <c r="CV31" s="621"/>
      <c r="CW31" s="621"/>
      <c r="CX31" s="621"/>
      <c r="CY31" s="622"/>
      <c r="CZ31" s="611">
        <v>0.6</v>
      </c>
      <c r="DA31" s="623"/>
      <c r="DB31" s="623"/>
      <c r="DC31" s="624"/>
      <c r="DD31" s="614">
        <v>3054767</v>
      </c>
      <c r="DE31" s="621"/>
      <c r="DF31" s="621"/>
      <c r="DG31" s="621"/>
      <c r="DH31" s="621"/>
      <c r="DI31" s="621"/>
      <c r="DJ31" s="621"/>
      <c r="DK31" s="622"/>
      <c r="DL31" s="614">
        <v>3054767</v>
      </c>
      <c r="DM31" s="621"/>
      <c r="DN31" s="621"/>
      <c r="DO31" s="621"/>
      <c r="DP31" s="621"/>
      <c r="DQ31" s="621"/>
      <c r="DR31" s="621"/>
      <c r="DS31" s="621"/>
      <c r="DT31" s="621"/>
      <c r="DU31" s="621"/>
      <c r="DV31" s="622"/>
      <c r="DW31" s="611">
        <v>1.1000000000000001</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26930541</v>
      </c>
      <c r="S32" s="609"/>
      <c r="T32" s="609"/>
      <c r="U32" s="609"/>
      <c r="V32" s="609"/>
      <c r="W32" s="609"/>
      <c r="X32" s="609"/>
      <c r="Y32" s="610"/>
      <c r="Z32" s="646">
        <v>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99.2</v>
      </c>
      <c r="BH32" s="621"/>
      <c r="BI32" s="621"/>
      <c r="BJ32" s="621"/>
      <c r="BK32" s="621"/>
      <c r="BL32" s="621"/>
      <c r="BM32" s="612">
        <v>97.2</v>
      </c>
      <c r="BN32" s="621"/>
      <c r="BO32" s="621"/>
      <c r="BP32" s="621"/>
      <c r="BQ32" s="644"/>
      <c r="BR32" s="674">
        <v>99.1</v>
      </c>
      <c r="BS32" s="621"/>
      <c r="BT32" s="621"/>
      <c r="BU32" s="621"/>
      <c r="BV32" s="621"/>
      <c r="BW32" s="621"/>
      <c r="BX32" s="612">
        <v>97.1</v>
      </c>
      <c r="BY32" s="621"/>
      <c r="BZ32" s="621"/>
      <c r="CA32" s="621"/>
      <c r="CB32" s="644"/>
      <c r="CD32" s="631"/>
      <c r="CE32" s="632"/>
      <c r="CF32" s="605" t="s">
        <v>304</v>
      </c>
      <c r="CG32" s="606"/>
      <c r="CH32" s="606"/>
      <c r="CI32" s="606"/>
      <c r="CJ32" s="606"/>
      <c r="CK32" s="606"/>
      <c r="CL32" s="606"/>
      <c r="CM32" s="606"/>
      <c r="CN32" s="606"/>
      <c r="CO32" s="606"/>
      <c r="CP32" s="606"/>
      <c r="CQ32" s="607"/>
      <c r="CR32" s="608">
        <v>1297</v>
      </c>
      <c r="CS32" s="609"/>
      <c r="CT32" s="609"/>
      <c r="CU32" s="609"/>
      <c r="CV32" s="609"/>
      <c r="CW32" s="609"/>
      <c r="CX32" s="609"/>
      <c r="CY32" s="610"/>
      <c r="CZ32" s="611">
        <v>0</v>
      </c>
      <c r="DA32" s="623"/>
      <c r="DB32" s="623"/>
      <c r="DC32" s="624"/>
      <c r="DD32" s="614">
        <v>1297</v>
      </c>
      <c r="DE32" s="609"/>
      <c r="DF32" s="609"/>
      <c r="DG32" s="609"/>
      <c r="DH32" s="609"/>
      <c r="DI32" s="609"/>
      <c r="DJ32" s="609"/>
      <c r="DK32" s="610"/>
      <c r="DL32" s="614">
        <v>1297</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2251598</v>
      </c>
      <c r="S33" s="609"/>
      <c r="T33" s="609"/>
      <c r="U33" s="609"/>
      <c r="V33" s="609"/>
      <c r="W33" s="609"/>
      <c r="X33" s="609"/>
      <c r="Y33" s="610"/>
      <c r="Z33" s="646">
        <v>0.4</v>
      </c>
      <c r="AA33" s="646"/>
      <c r="AB33" s="646"/>
      <c r="AC33" s="646"/>
      <c r="AD33" s="647">
        <v>347673</v>
      </c>
      <c r="AE33" s="647"/>
      <c r="AF33" s="647"/>
      <c r="AG33" s="647"/>
      <c r="AH33" s="647"/>
      <c r="AI33" s="647"/>
      <c r="AJ33" s="647"/>
      <c r="AK33" s="647"/>
      <c r="AL33" s="611">
        <v>0.1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99.5</v>
      </c>
      <c r="BH33" s="593"/>
      <c r="BI33" s="593"/>
      <c r="BJ33" s="593"/>
      <c r="BK33" s="593"/>
      <c r="BL33" s="593"/>
      <c r="BM33" s="639">
        <v>98.7</v>
      </c>
      <c r="BN33" s="593"/>
      <c r="BO33" s="593"/>
      <c r="BP33" s="593"/>
      <c r="BQ33" s="656"/>
      <c r="BR33" s="669">
        <v>99.4</v>
      </c>
      <c r="BS33" s="593"/>
      <c r="BT33" s="593"/>
      <c r="BU33" s="593"/>
      <c r="BV33" s="593"/>
      <c r="BW33" s="593"/>
      <c r="BX33" s="639">
        <v>98.6</v>
      </c>
      <c r="BY33" s="593"/>
      <c r="BZ33" s="593"/>
      <c r="CA33" s="593"/>
      <c r="CB33" s="656"/>
      <c r="CD33" s="605" t="s">
        <v>307</v>
      </c>
      <c r="CE33" s="606"/>
      <c r="CF33" s="606"/>
      <c r="CG33" s="606"/>
      <c r="CH33" s="606"/>
      <c r="CI33" s="606"/>
      <c r="CJ33" s="606"/>
      <c r="CK33" s="606"/>
      <c r="CL33" s="606"/>
      <c r="CM33" s="606"/>
      <c r="CN33" s="606"/>
      <c r="CO33" s="606"/>
      <c r="CP33" s="606"/>
      <c r="CQ33" s="607"/>
      <c r="CR33" s="608">
        <v>159094728</v>
      </c>
      <c r="CS33" s="621"/>
      <c r="CT33" s="621"/>
      <c r="CU33" s="621"/>
      <c r="CV33" s="621"/>
      <c r="CW33" s="621"/>
      <c r="CX33" s="621"/>
      <c r="CY33" s="622"/>
      <c r="CZ33" s="611">
        <v>30</v>
      </c>
      <c r="DA33" s="623"/>
      <c r="DB33" s="623"/>
      <c r="DC33" s="624"/>
      <c r="DD33" s="614">
        <v>117541637</v>
      </c>
      <c r="DE33" s="621"/>
      <c r="DF33" s="621"/>
      <c r="DG33" s="621"/>
      <c r="DH33" s="621"/>
      <c r="DI33" s="621"/>
      <c r="DJ33" s="621"/>
      <c r="DK33" s="622"/>
      <c r="DL33" s="614">
        <v>93632201</v>
      </c>
      <c r="DM33" s="621"/>
      <c r="DN33" s="621"/>
      <c r="DO33" s="621"/>
      <c r="DP33" s="621"/>
      <c r="DQ33" s="621"/>
      <c r="DR33" s="621"/>
      <c r="DS33" s="621"/>
      <c r="DT33" s="621"/>
      <c r="DU33" s="621"/>
      <c r="DV33" s="622"/>
      <c r="DW33" s="611">
        <v>33.200000000000003</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1231978</v>
      </c>
      <c r="S34" s="609"/>
      <c r="T34" s="609"/>
      <c r="U34" s="609"/>
      <c r="V34" s="609"/>
      <c r="W34" s="609"/>
      <c r="X34" s="609"/>
      <c r="Y34" s="610"/>
      <c r="Z34" s="646">
        <v>0.2</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68562951</v>
      </c>
      <c r="CS34" s="609"/>
      <c r="CT34" s="609"/>
      <c r="CU34" s="609"/>
      <c r="CV34" s="609"/>
      <c r="CW34" s="609"/>
      <c r="CX34" s="609"/>
      <c r="CY34" s="610"/>
      <c r="CZ34" s="611">
        <v>12.9</v>
      </c>
      <c r="DA34" s="623"/>
      <c r="DB34" s="623"/>
      <c r="DC34" s="624"/>
      <c r="DD34" s="614">
        <v>49515056</v>
      </c>
      <c r="DE34" s="609"/>
      <c r="DF34" s="609"/>
      <c r="DG34" s="609"/>
      <c r="DH34" s="609"/>
      <c r="DI34" s="609"/>
      <c r="DJ34" s="609"/>
      <c r="DK34" s="610"/>
      <c r="DL34" s="614">
        <v>44065864</v>
      </c>
      <c r="DM34" s="609"/>
      <c r="DN34" s="609"/>
      <c r="DO34" s="609"/>
      <c r="DP34" s="609"/>
      <c r="DQ34" s="609"/>
      <c r="DR34" s="609"/>
      <c r="DS34" s="609"/>
      <c r="DT34" s="609"/>
      <c r="DU34" s="609"/>
      <c r="DV34" s="610"/>
      <c r="DW34" s="611">
        <v>15.6</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12419271</v>
      </c>
      <c r="S35" s="609"/>
      <c r="T35" s="609"/>
      <c r="U35" s="609"/>
      <c r="V35" s="609"/>
      <c r="W35" s="609"/>
      <c r="X35" s="609"/>
      <c r="Y35" s="610"/>
      <c r="Z35" s="646">
        <v>2.2999999999999998</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7596880</v>
      </c>
      <c r="CS35" s="621"/>
      <c r="CT35" s="621"/>
      <c r="CU35" s="621"/>
      <c r="CV35" s="621"/>
      <c r="CW35" s="621"/>
      <c r="CX35" s="621"/>
      <c r="CY35" s="622"/>
      <c r="CZ35" s="611">
        <v>1.4</v>
      </c>
      <c r="DA35" s="623"/>
      <c r="DB35" s="623"/>
      <c r="DC35" s="624"/>
      <c r="DD35" s="614">
        <v>6308927</v>
      </c>
      <c r="DE35" s="621"/>
      <c r="DF35" s="621"/>
      <c r="DG35" s="621"/>
      <c r="DH35" s="621"/>
      <c r="DI35" s="621"/>
      <c r="DJ35" s="621"/>
      <c r="DK35" s="622"/>
      <c r="DL35" s="614">
        <v>6307032</v>
      </c>
      <c r="DM35" s="621"/>
      <c r="DN35" s="621"/>
      <c r="DO35" s="621"/>
      <c r="DP35" s="621"/>
      <c r="DQ35" s="621"/>
      <c r="DR35" s="621"/>
      <c r="DS35" s="621"/>
      <c r="DT35" s="621"/>
      <c r="DU35" s="621"/>
      <c r="DV35" s="622"/>
      <c r="DW35" s="611">
        <v>2.2000000000000002</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4456120</v>
      </c>
      <c r="S36" s="609"/>
      <c r="T36" s="609"/>
      <c r="U36" s="609"/>
      <c r="V36" s="609"/>
      <c r="W36" s="609"/>
      <c r="X36" s="609"/>
      <c r="Y36" s="610"/>
      <c r="Z36" s="646">
        <v>0.8</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48172690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58299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32202204</v>
      </c>
      <c r="CS36" s="609"/>
      <c r="CT36" s="609"/>
      <c r="CU36" s="609"/>
      <c r="CV36" s="609"/>
      <c r="CW36" s="609"/>
      <c r="CX36" s="609"/>
      <c r="CY36" s="610"/>
      <c r="CZ36" s="611">
        <v>6.1</v>
      </c>
      <c r="DA36" s="623"/>
      <c r="DB36" s="623"/>
      <c r="DC36" s="624"/>
      <c r="DD36" s="614">
        <v>28924601</v>
      </c>
      <c r="DE36" s="609"/>
      <c r="DF36" s="609"/>
      <c r="DG36" s="609"/>
      <c r="DH36" s="609"/>
      <c r="DI36" s="609"/>
      <c r="DJ36" s="609"/>
      <c r="DK36" s="610"/>
      <c r="DL36" s="614">
        <v>19718649</v>
      </c>
      <c r="DM36" s="609"/>
      <c r="DN36" s="609"/>
      <c r="DO36" s="609"/>
      <c r="DP36" s="609"/>
      <c r="DQ36" s="609"/>
      <c r="DR36" s="609"/>
      <c r="DS36" s="609"/>
      <c r="DT36" s="609"/>
      <c r="DU36" s="609"/>
      <c r="DV36" s="610"/>
      <c r="DW36" s="611">
        <v>7</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21585588</v>
      </c>
      <c r="S37" s="609"/>
      <c r="T37" s="609"/>
      <c r="U37" s="609"/>
      <c r="V37" s="609"/>
      <c r="W37" s="609"/>
      <c r="X37" s="609"/>
      <c r="Y37" s="610"/>
      <c r="Z37" s="646">
        <v>4</v>
      </c>
      <c r="AA37" s="646"/>
      <c r="AB37" s="646"/>
      <c r="AC37" s="646"/>
      <c r="AD37" s="647">
        <v>160885</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9471898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-134872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73779</v>
      </c>
      <c r="CS37" s="621"/>
      <c r="CT37" s="621"/>
      <c r="CU37" s="621"/>
      <c r="CV37" s="621"/>
      <c r="CW37" s="621"/>
      <c r="CX37" s="621"/>
      <c r="CY37" s="622"/>
      <c r="CZ37" s="611">
        <v>0</v>
      </c>
      <c r="DA37" s="623"/>
      <c r="DB37" s="623"/>
      <c r="DC37" s="624"/>
      <c r="DD37" s="614">
        <v>73779</v>
      </c>
      <c r="DE37" s="621"/>
      <c r="DF37" s="621"/>
      <c r="DG37" s="621"/>
      <c r="DH37" s="621"/>
      <c r="DI37" s="621"/>
      <c r="DJ37" s="621"/>
      <c r="DK37" s="622"/>
      <c r="DL37" s="614">
        <v>73779</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47046981</v>
      </c>
      <c r="S38" s="609"/>
      <c r="T38" s="609"/>
      <c r="U38" s="609"/>
      <c r="V38" s="609"/>
      <c r="W38" s="609"/>
      <c r="X38" s="609"/>
      <c r="Y38" s="610"/>
      <c r="Z38" s="646">
        <v>8.8000000000000007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6022453</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113134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31036104</v>
      </c>
      <c r="CS38" s="609"/>
      <c r="CT38" s="609"/>
      <c r="CU38" s="609"/>
      <c r="CV38" s="609"/>
      <c r="CW38" s="609"/>
      <c r="CX38" s="609"/>
      <c r="CY38" s="610"/>
      <c r="CZ38" s="611">
        <v>5.8</v>
      </c>
      <c r="DA38" s="623"/>
      <c r="DB38" s="623"/>
      <c r="DC38" s="624"/>
      <c r="DD38" s="614">
        <v>25591935</v>
      </c>
      <c r="DE38" s="609"/>
      <c r="DF38" s="609"/>
      <c r="DG38" s="609"/>
      <c r="DH38" s="609"/>
      <c r="DI38" s="609"/>
      <c r="DJ38" s="609"/>
      <c r="DK38" s="610"/>
      <c r="DL38" s="614">
        <v>23540290</v>
      </c>
      <c r="DM38" s="609"/>
      <c r="DN38" s="609"/>
      <c r="DO38" s="609"/>
      <c r="DP38" s="609"/>
      <c r="DQ38" s="609"/>
      <c r="DR38" s="609"/>
      <c r="DS38" s="609"/>
      <c r="DT38" s="609"/>
      <c r="DU38" s="609"/>
      <c r="DV38" s="610"/>
      <c r="DW38" s="611">
        <v>8.4</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1642235</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156358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8199781</v>
      </c>
      <c r="CS39" s="621"/>
      <c r="CT39" s="621"/>
      <c r="CU39" s="621"/>
      <c r="CV39" s="621"/>
      <c r="CW39" s="621"/>
      <c r="CX39" s="621"/>
      <c r="CY39" s="622"/>
      <c r="CZ39" s="611">
        <v>1.5</v>
      </c>
      <c r="DA39" s="623"/>
      <c r="DB39" s="623"/>
      <c r="DC39" s="624"/>
      <c r="DD39" s="614">
        <v>3642796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3756981</v>
      </c>
      <c r="S40" s="609"/>
      <c r="T40" s="609"/>
      <c r="U40" s="609"/>
      <c r="V40" s="609"/>
      <c r="W40" s="609"/>
      <c r="X40" s="609"/>
      <c r="Y40" s="610"/>
      <c r="Z40" s="646">
        <v>0.7</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643373</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11496808</v>
      </c>
      <c r="CS40" s="609"/>
      <c r="CT40" s="609"/>
      <c r="CU40" s="609"/>
      <c r="CV40" s="609"/>
      <c r="CW40" s="609"/>
      <c r="CX40" s="609"/>
      <c r="CY40" s="610"/>
      <c r="CZ40" s="611">
        <v>2.2000000000000002</v>
      </c>
      <c r="DA40" s="623"/>
      <c r="DB40" s="623"/>
      <c r="DC40" s="624"/>
      <c r="DD40" s="614">
        <v>3558322</v>
      </c>
      <c r="DE40" s="609"/>
      <c r="DF40" s="609"/>
      <c r="DG40" s="609"/>
      <c r="DH40" s="609"/>
      <c r="DI40" s="609"/>
      <c r="DJ40" s="609"/>
      <c r="DK40" s="610"/>
      <c r="DL40" s="614">
        <v>366</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535358439</v>
      </c>
      <c r="S41" s="633"/>
      <c r="T41" s="633"/>
      <c r="U41" s="633"/>
      <c r="V41" s="633"/>
      <c r="W41" s="633"/>
      <c r="X41" s="633"/>
      <c r="Y41" s="636"/>
      <c r="Z41" s="637">
        <v>100</v>
      </c>
      <c r="AA41" s="637"/>
      <c r="AB41" s="637"/>
      <c r="AC41" s="637"/>
      <c r="AD41" s="638">
        <v>278003609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5952354</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24440377</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333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63726445</v>
      </c>
      <c r="CS42" s="621"/>
      <c r="CT42" s="621"/>
      <c r="CU42" s="621"/>
      <c r="CV42" s="621"/>
      <c r="CW42" s="621"/>
      <c r="CX42" s="621"/>
      <c r="CY42" s="622"/>
      <c r="CZ42" s="611">
        <v>12</v>
      </c>
      <c r="DA42" s="623"/>
      <c r="DB42" s="623"/>
      <c r="DC42" s="624"/>
      <c r="DD42" s="614">
        <v>7727775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1305330</v>
      </c>
      <c r="CS43" s="621"/>
      <c r="CT43" s="621"/>
      <c r="CU43" s="621"/>
      <c r="CV43" s="621"/>
      <c r="CW43" s="621"/>
      <c r="CX43" s="621"/>
      <c r="CY43" s="622"/>
      <c r="CZ43" s="611">
        <v>0.2</v>
      </c>
      <c r="DA43" s="623"/>
      <c r="DB43" s="623"/>
      <c r="DC43" s="624"/>
      <c r="DD43" s="614">
        <v>1305330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63684673</v>
      </c>
      <c r="CS44" s="609"/>
      <c r="CT44" s="609"/>
      <c r="CU44" s="609"/>
      <c r="CV44" s="609"/>
      <c r="CW44" s="609"/>
      <c r="CX44" s="609"/>
      <c r="CY44" s="610"/>
      <c r="CZ44" s="611">
        <v>12</v>
      </c>
      <c r="DA44" s="612"/>
      <c r="DB44" s="612"/>
      <c r="DC44" s="613"/>
      <c r="DD44" s="614">
        <v>7727775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24960177</v>
      </c>
      <c r="CS45" s="621"/>
      <c r="CT45" s="621"/>
      <c r="CU45" s="621"/>
      <c r="CV45" s="621"/>
      <c r="CW45" s="621"/>
      <c r="CX45" s="621"/>
      <c r="CY45" s="622"/>
      <c r="CZ45" s="611">
        <v>4.7</v>
      </c>
      <c r="DA45" s="623"/>
      <c r="DB45" s="623"/>
      <c r="DC45" s="624"/>
      <c r="DD45" s="614">
        <v>780141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38237549</v>
      </c>
      <c r="CS46" s="609"/>
      <c r="CT46" s="609"/>
      <c r="CU46" s="609"/>
      <c r="CV46" s="609"/>
      <c r="CW46" s="609"/>
      <c r="CX46" s="609"/>
      <c r="CY46" s="610"/>
      <c r="CZ46" s="611">
        <v>7.2</v>
      </c>
      <c r="DA46" s="612"/>
      <c r="DB46" s="612"/>
      <c r="DC46" s="613"/>
      <c r="DD46" s="614">
        <v>6914392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41772</v>
      </c>
      <c r="CS47" s="621"/>
      <c r="CT47" s="621"/>
      <c r="CU47" s="621"/>
      <c r="CV47" s="621"/>
      <c r="CW47" s="621"/>
      <c r="CX47" s="621"/>
      <c r="CY47" s="622"/>
      <c r="CZ47" s="611">
        <v>0</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531075337</v>
      </c>
      <c r="CS49" s="593"/>
      <c r="CT49" s="593"/>
      <c r="CU49" s="593"/>
      <c r="CV49" s="593"/>
      <c r="CW49" s="593"/>
      <c r="CX49" s="593"/>
      <c r="CY49" s="594"/>
      <c r="CZ49" s="595">
        <v>100</v>
      </c>
      <c r="DA49" s="596"/>
      <c r="DB49" s="596"/>
      <c r="DC49" s="597"/>
      <c r="DD49" s="598">
        <v>322177440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LP0+g+UahDAoy3HWlKNXQ2FX/p+NN3cK3XzLT/LQNdkrAsWRumF0uKlLFzpQOwCjmpFfARzT2P5a2bso0PCqcA==" saltValue="6wiA/ERR3CQoMMKRJohT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Q103" sqref="BQ103:DZ103"/>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529470</v>
      </c>
      <c r="R7" s="1090"/>
      <c r="S7" s="1090"/>
      <c r="T7" s="1090"/>
      <c r="U7" s="1090"/>
      <c r="V7" s="1090">
        <v>525677</v>
      </c>
      <c r="W7" s="1090"/>
      <c r="X7" s="1090"/>
      <c r="Y7" s="1090"/>
      <c r="Z7" s="1090"/>
      <c r="AA7" s="1090">
        <f>Q7-V7</f>
        <v>3793</v>
      </c>
      <c r="AB7" s="1090"/>
      <c r="AC7" s="1090"/>
      <c r="AD7" s="1090"/>
      <c r="AE7" s="1091"/>
      <c r="AF7" s="1092">
        <v>2981</v>
      </c>
      <c r="AG7" s="1093"/>
      <c r="AH7" s="1093"/>
      <c r="AI7" s="1093"/>
      <c r="AJ7" s="1094"/>
      <c r="AK7" s="1095">
        <v>7257</v>
      </c>
      <c r="AL7" s="1096"/>
      <c r="AM7" s="1096"/>
      <c r="AN7" s="1096"/>
      <c r="AO7" s="1096"/>
      <c r="AP7" s="1096">
        <v>826346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557</v>
      </c>
      <c r="BT7" s="1087"/>
      <c r="BU7" s="1087"/>
      <c r="BV7" s="1087"/>
      <c r="BW7" s="1087"/>
      <c r="BX7" s="1087"/>
      <c r="BY7" s="1087"/>
      <c r="BZ7" s="1087"/>
      <c r="CA7" s="1087"/>
      <c r="CB7" s="1087"/>
      <c r="CC7" s="1087"/>
      <c r="CD7" s="1087"/>
      <c r="CE7" s="1087"/>
      <c r="CF7" s="1087"/>
      <c r="CG7" s="1099"/>
      <c r="CH7" s="1083">
        <v>1</v>
      </c>
      <c r="CI7" s="1084"/>
      <c r="CJ7" s="1084"/>
      <c r="CK7" s="1084"/>
      <c r="CL7" s="1085"/>
      <c r="CM7" s="1083">
        <v>311</v>
      </c>
      <c r="CN7" s="1084"/>
      <c r="CO7" s="1084"/>
      <c r="CP7" s="1084"/>
      <c r="CQ7" s="1085"/>
      <c r="CR7" s="1083">
        <v>300</v>
      </c>
      <c r="CS7" s="1084"/>
      <c r="CT7" s="1084"/>
      <c r="CU7" s="1084"/>
      <c r="CV7" s="1085"/>
      <c r="CW7" s="1083">
        <v>87</v>
      </c>
      <c r="CX7" s="1084"/>
      <c r="CY7" s="1084"/>
      <c r="CZ7" s="1084"/>
      <c r="DA7" s="1085"/>
      <c r="DB7" s="1083" t="s">
        <v>497</v>
      </c>
      <c r="DC7" s="1084"/>
      <c r="DD7" s="1084"/>
      <c r="DE7" s="1084"/>
      <c r="DF7" s="1085"/>
      <c r="DG7" s="1083" t="s">
        <v>497</v>
      </c>
      <c r="DH7" s="1084"/>
      <c r="DI7" s="1084"/>
      <c r="DJ7" s="1084"/>
      <c r="DK7" s="1085"/>
      <c r="DL7" s="1083" t="s">
        <v>497</v>
      </c>
      <c r="DM7" s="1084"/>
      <c r="DN7" s="1084"/>
      <c r="DO7" s="1084"/>
      <c r="DP7" s="1085"/>
      <c r="DQ7" s="1083" t="s">
        <v>497</v>
      </c>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752</v>
      </c>
      <c r="R8" s="1026"/>
      <c r="S8" s="1026"/>
      <c r="T8" s="1026"/>
      <c r="U8" s="1026"/>
      <c r="V8" s="1026">
        <v>310</v>
      </c>
      <c r="W8" s="1026"/>
      <c r="X8" s="1026"/>
      <c r="Y8" s="1026"/>
      <c r="Z8" s="1026"/>
      <c r="AA8" s="1026">
        <f>Q8-V8</f>
        <v>442</v>
      </c>
      <c r="AB8" s="1026"/>
      <c r="AC8" s="1026"/>
      <c r="AD8" s="1026"/>
      <c r="AE8" s="1027"/>
      <c r="AF8" s="1022">
        <v>0</v>
      </c>
      <c r="AG8" s="1023"/>
      <c r="AH8" s="1023"/>
      <c r="AI8" s="1023"/>
      <c r="AJ8" s="1024"/>
      <c r="AK8" s="1067">
        <v>-55</v>
      </c>
      <c r="AL8" s="1068"/>
      <c r="AM8" s="1068"/>
      <c r="AN8" s="1068"/>
      <c r="AO8" s="1068"/>
      <c r="AP8" s="1068">
        <v>1833</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558</v>
      </c>
      <c r="BT8" s="980"/>
      <c r="BU8" s="980"/>
      <c r="BV8" s="980"/>
      <c r="BW8" s="980"/>
      <c r="BX8" s="980"/>
      <c r="BY8" s="980"/>
      <c r="BZ8" s="980"/>
      <c r="CA8" s="980"/>
      <c r="CB8" s="980"/>
      <c r="CC8" s="980"/>
      <c r="CD8" s="980"/>
      <c r="CE8" s="980"/>
      <c r="CF8" s="980"/>
      <c r="CG8" s="1001"/>
      <c r="CH8" s="976">
        <v>-6</v>
      </c>
      <c r="CI8" s="977"/>
      <c r="CJ8" s="977"/>
      <c r="CK8" s="977"/>
      <c r="CL8" s="978"/>
      <c r="CM8" s="976">
        <v>135</v>
      </c>
      <c r="CN8" s="977"/>
      <c r="CO8" s="977"/>
      <c r="CP8" s="977"/>
      <c r="CQ8" s="978"/>
      <c r="CR8" s="976">
        <v>20</v>
      </c>
      <c r="CS8" s="977"/>
      <c r="CT8" s="977"/>
      <c r="CU8" s="977"/>
      <c r="CV8" s="978"/>
      <c r="CW8" s="976">
        <v>33</v>
      </c>
      <c r="CX8" s="977"/>
      <c r="CY8" s="977"/>
      <c r="CZ8" s="977"/>
      <c r="DA8" s="978"/>
      <c r="DB8" s="976" t="s">
        <v>497</v>
      </c>
      <c r="DC8" s="977"/>
      <c r="DD8" s="977"/>
      <c r="DE8" s="977"/>
      <c r="DF8" s="978"/>
      <c r="DG8" s="976" t="s">
        <v>497</v>
      </c>
      <c r="DH8" s="977"/>
      <c r="DI8" s="977"/>
      <c r="DJ8" s="977"/>
      <c r="DK8" s="978"/>
      <c r="DL8" s="976" t="s">
        <v>497</v>
      </c>
      <c r="DM8" s="977"/>
      <c r="DN8" s="977"/>
      <c r="DO8" s="977"/>
      <c r="DP8" s="978"/>
      <c r="DQ8" s="976" t="s">
        <v>497</v>
      </c>
      <c r="DR8" s="977"/>
      <c r="DS8" s="977"/>
      <c r="DT8" s="977"/>
      <c r="DU8" s="978"/>
      <c r="DV8" s="979"/>
      <c r="DW8" s="980"/>
      <c r="DX8" s="980"/>
      <c r="DY8" s="980"/>
      <c r="DZ8" s="981"/>
      <c r="EA8" s="217"/>
    </row>
    <row r="9" spans="1:131" s="218" customFormat="1" ht="26.25" customHeight="1" x14ac:dyDescent="0.15">
      <c r="A9" s="221">
        <v>3</v>
      </c>
      <c r="B9" s="1017" t="s">
        <v>376</v>
      </c>
      <c r="C9" s="1018"/>
      <c r="D9" s="1018"/>
      <c r="E9" s="1018"/>
      <c r="F9" s="1018"/>
      <c r="G9" s="1018"/>
      <c r="H9" s="1018"/>
      <c r="I9" s="1018"/>
      <c r="J9" s="1018"/>
      <c r="K9" s="1018"/>
      <c r="L9" s="1018"/>
      <c r="M9" s="1018"/>
      <c r="N9" s="1018"/>
      <c r="O9" s="1018"/>
      <c r="P9" s="1019"/>
      <c r="Q9" s="1025">
        <v>870</v>
      </c>
      <c r="R9" s="1026"/>
      <c r="S9" s="1026"/>
      <c r="T9" s="1026"/>
      <c r="U9" s="1026"/>
      <c r="V9" s="1026">
        <v>870</v>
      </c>
      <c r="W9" s="1026"/>
      <c r="X9" s="1026"/>
      <c r="Y9" s="1026"/>
      <c r="Z9" s="1026"/>
      <c r="AA9" s="1026">
        <f t="shared" ref="AA9:AA14" si="0">Q9-V9</f>
        <v>0</v>
      </c>
      <c r="AB9" s="1026"/>
      <c r="AC9" s="1026"/>
      <c r="AD9" s="1026"/>
      <c r="AE9" s="1027"/>
      <c r="AF9" s="1022">
        <v>0</v>
      </c>
      <c r="AG9" s="1023"/>
      <c r="AH9" s="1023"/>
      <c r="AI9" s="1023"/>
      <c r="AJ9" s="1024"/>
      <c r="AK9" s="1067">
        <v>286</v>
      </c>
      <c r="AL9" s="1068"/>
      <c r="AM9" s="1068"/>
      <c r="AN9" s="1068"/>
      <c r="AO9" s="1068"/>
      <c r="AP9" s="1068">
        <v>321</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559</v>
      </c>
      <c r="BT9" s="980"/>
      <c r="BU9" s="980"/>
      <c r="BV9" s="980"/>
      <c r="BW9" s="980"/>
      <c r="BX9" s="980"/>
      <c r="BY9" s="980"/>
      <c r="BZ9" s="980"/>
      <c r="CA9" s="980"/>
      <c r="CB9" s="980"/>
      <c r="CC9" s="980"/>
      <c r="CD9" s="980"/>
      <c r="CE9" s="980"/>
      <c r="CF9" s="980"/>
      <c r="CG9" s="1001"/>
      <c r="CH9" s="976">
        <v>-21</v>
      </c>
      <c r="CI9" s="977"/>
      <c r="CJ9" s="977"/>
      <c r="CK9" s="977"/>
      <c r="CL9" s="978"/>
      <c r="CM9" s="976">
        <v>581</v>
      </c>
      <c r="CN9" s="977"/>
      <c r="CO9" s="977"/>
      <c r="CP9" s="977"/>
      <c r="CQ9" s="978"/>
      <c r="CR9" s="976">
        <v>200</v>
      </c>
      <c r="CS9" s="977"/>
      <c r="CT9" s="977"/>
      <c r="CU9" s="977"/>
      <c r="CV9" s="978"/>
      <c r="CW9" s="976">
        <v>219</v>
      </c>
      <c r="CX9" s="977"/>
      <c r="CY9" s="977"/>
      <c r="CZ9" s="977"/>
      <c r="DA9" s="978"/>
      <c r="DB9" s="976" t="s">
        <v>497</v>
      </c>
      <c r="DC9" s="977"/>
      <c r="DD9" s="977"/>
      <c r="DE9" s="977"/>
      <c r="DF9" s="978"/>
      <c r="DG9" s="976" t="s">
        <v>497</v>
      </c>
      <c r="DH9" s="977"/>
      <c r="DI9" s="977"/>
      <c r="DJ9" s="977"/>
      <c r="DK9" s="978"/>
      <c r="DL9" s="976" t="s">
        <v>497</v>
      </c>
      <c r="DM9" s="977"/>
      <c r="DN9" s="977"/>
      <c r="DO9" s="977"/>
      <c r="DP9" s="978"/>
      <c r="DQ9" s="976" t="s">
        <v>497</v>
      </c>
      <c r="DR9" s="977"/>
      <c r="DS9" s="977"/>
      <c r="DT9" s="977"/>
      <c r="DU9" s="978"/>
      <c r="DV9" s="979"/>
      <c r="DW9" s="980"/>
      <c r="DX9" s="980"/>
      <c r="DY9" s="980"/>
      <c r="DZ9" s="981"/>
      <c r="EA9" s="217"/>
    </row>
    <row r="10" spans="1:131" s="218" customFormat="1" ht="26.25" customHeight="1" x14ac:dyDescent="0.15">
      <c r="A10" s="221">
        <v>4</v>
      </c>
      <c r="B10" s="1017" t="s">
        <v>377</v>
      </c>
      <c r="C10" s="1018"/>
      <c r="D10" s="1018"/>
      <c r="E10" s="1018"/>
      <c r="F10" s="1018"/>
      <c r="G10" s="1018"/>
      <c r="H10" s="1018"/>
      <c r="I10" s="1018"/>
      <c r="J10" s="1018"/>
      <c r="K10" s="1018"/>
      <c r="L10" s="1018"/>
      <c r="M10" s="1018"/>
      <c r="N10" s="1018"/>
      <c r="O10" s="1018"/>
      <c r="P10" s="1019"/>
      <c r="Q10" s="1025">
        <v>828</v>
      </c>
      <c r="R10" s="1026"/>
      <c r="S10" s="1026"/>
      <c r="T10" s="1026"/>
      <c r="U10" s="1026"/>
      <c r="V10" s="1026">
        <v>724</v>
      </c>
      <c r="W10" s="1026"/>
      <c r="X10" s="1026"/>
      <c r="Y10" s="1026"/>
      <c r="Z10" s="1026"/>
      <c r="AA10" s="1026">
        <f t="shared" si="0"/>
        <v>104</v>
      </c>
      <c r="AB10" s="1026"/>
      <c r="AC10" s="1026"/>
      <c r="AD10" s="1026"/>
      <c r="AE10" s="1027"/>
      <c r="AF10" s="1022">
        <v>0</v>
      </c>
      <c r="AG10" s="1023"/>
      <c r="AH10" s="1023"/>
      <c r="AI10" s="1023"/>
      <c r="AJ10" s="1024"/>
      <c r="AK10" s="1067">
        <v>563</v>
      </c>
      <c r="AL10" s="1068"/>
      <c r="AM10" s="1068"/>
      <c r="AN10" s="1068"/>
      <c r="AO10" s="1068"/>
      <c r="AP10" s="1068">
        <v>2161</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560</v>
      </c>
      <c r="BT10" s="980"/>
      <c r="BU10" s="980"/>
      <c r="BV10" s="980"/>
      <c r="BW10" s="980"/>
      <c r="BX10" s="980"/>
      <c r="BY10" s="980"/>
      <c r="BZ10" s="980"/>
      <c r="CA10" s="980"/>
      <c r="CB10" s="980"/>
      <c r="CC10" s="980"/>
      <c r="CD10" s="980"/>
      <c r="CE10" s="980"/>
      <c r="CF10" s="980"/>
      <c r="CG10" s="1001"/>
      <c r="CH10" s="976">
        <v>6</v>
      </c>
      <c r="CI10" s="977"/>
      <c r="CJ10" s="977"/>
      <c r="CK10" s="977"/>
      <c r="CL10" s="978"/>
      <c r="CM10" s="976">
        <v>218</v>
      </c>
      <c r="CN10" s="977"/>
      <c r="CO10" s="977"/>
      <c r="CP10" s="977"/>
      <c r="CQ10" s="978"/>
      <c r="CR10" s="976">
        <v>120</v>
      </c>
      <c r="CS10" s="977"/>
      <c r="CT10" s="977"/>
      <c r="CU10" s="977"/>
      <c r="CV10" s="978"/>
      <c r="CW10" s="976">
        <v>236</v>
      </c>
      <c r="CX10" s="977"/>
      <c r="CY10" s="977"/>
      <c r="CZ10" s="977"/>
      <c r="DA10" s="978"/>
      <c r="DB10" s="976" t="s">
        <v>497</v>
      </c>
      <c r="DC10" s="977"/>
      <c r="DD10" s="977"/>
      <c r="DE10" s="977"/>
      <c r="DF10" s="978"/>
      <c r="DG10" s="976" t="s">
        <v>497</v>
      </c>
      <c r="DH10" s="977"/>
      <c r="DI10" s="977"/>
      <c r="DJ10" s="977"/>
      <c r="DK10" s="978"/>
      <c r="DL10" s="976" t="s">
        <v>497</v>
      </c>
      <c r="DM10" s="977"/>
      <c r="DN10" s="977"/>
      <c r="DO10" s="977"/>
      <c r="DP10" s="978"/>
      <c r="DQ10" s="976" t="s">
        <v>497</v>
      </c>
      <c r="DR10" s="977"/>
      <c r="DS10" s="977"/>
      <c r="DT10" s="977"/>
      <c r="DU10" s="978"/>
      <c r="DV10" s="979"/>
      <c r="DW10" s="980"/>
      <c r="DX10" s="980"/>
      <c r="DY10" s="980"/>
      <c r="DZ10" s="981"/>
      <c r="EA10" s="217"/>
    </row>
    <row r="11" spans="1:131" s="218" customFormat="1" ht="26.25" customHeight="1" x14ac:dyDescent="0.15">
      <c r="A11" s="221">
        <v>5</v>
      </c>
      <c r="B11" s="1017" t="s">
        <v>378</v>
      </c>
      <c r="C11" s="1018"/>
      <c r="D11" s="1018"/>
      <c r="E11" s="1018"/>
      <c r="F11" s="1018"/>
      <c r="G11" s="1018"/>
      <c r="H11" s="1018"/>
      <c r="I11" s="1018"/>
      <c r="J11" s="1018"/>
      <c r="K11" s="1018"/>
      <c r="L11" s="1018"/>
      <c r="M11" s="1018"/>
      <c r="N11" s="1018"/>
      <c r="O11" s="1018"/>
      <c r="P11" s="1019"/>
      <c r="Q11" s="1025">
        <v>517</v>
      </c>
      <c r="R11" s="1026"/>
      <c r="S11" s="1026"/>
      <c r="T11" s="1026"/>
      <c r="U11" s="1026"/>
      <c r="V11" s="1026">
        <v>517</v>
      </c>
      <c r="W11" s="1026"/>
      <c r="X11" s="1026"/>
      <c r="Y11" s="1026"/>
      <c r="Z11" s="1026"/>
      <c r="AA11" s="1026">
        <f t="shared" si="0"/>
        <v>0</v>
      </c>
      <c r="AB11" s="1026"/>
      <c r="AC11" s="1026"/>
      <c r="AD11" s="1026"/>
      <c r="AE11" s="1027"/>
      <c r="AF11" s="1022">
        <v>0</v>
      </c>
      <c r="AG11" s="1023"/>
      <c r="AH11" s="1023"/>
      <c r="AI11" s="1023"/>
      <c r="AJ11" s="1024"/>
      <c r="AK11" s="1067">
        <v>465</v>
      </c>
      <c r="AL11" s="1068"/>
      <c r="AM11" s="1068"/>
      <c r="AN11" s="1068"/>
      <c r="AO11" s="1068"/>
      <c r="AP11" s="1068">
        <v>4279</v>
      </c>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561</v>
      </c>
      <c r="BT11" s="980"/>
      <c r="BU11" s="980"/>
      <c r="BV11" s="980"/>
      <c r="BW11" s="980"/>
      <c r="BX11" s="980"/>
      <c r="BY11" s="980"/>
      <c r="BZ11" s="980"/>
      <c r="CA11" s="980"/>
      <c r="CB11" s="980"/>
      <c r="CC11" s="980"/>
      <c r="CD11" s="980"/>
      <c r="CE11" s="980"/>
      <c r="CF11" s="980"/>
      <c r="CG11" s="1001"/>
      <c r="CH11" s="976">
        <v>7</v>
      </c>
      <c r="CI11" s="977"/>
      <c r="CJ11" s="977"/>
      <c r="CK11" s="977"/>
      <c r="CL11" s="978"/>
      <c r="CM11" s="976">
        <v>297</v>
      </c>
      <c r="CN11" s="977"/>
      <c r="CO11" s="977"/>
      <c r="CP11" s="977"/>
      <c r="CQ11" s="978"/>
      <c r="CR11" s="976">
        <v>183</v>
      </c>
      <c r="CS11" s="977"/>
      <c r="CT11" s="977"/>
      <c r="CU11" s="977"/>
      <c r="CV11" s="978"/>
      <c r="CW11" s="976">
        <v>288</v>
      </c>
      <c r="CX11" s="977"/>
      <c r="CY11" s="977"/>
      <c r="CZ11" s="977"/>
      <c r="DA11" s="978"/>
      <c r="DB11" s="976" t="s">
        <v>497</v>
      </c>
      <c r="DC11" s="977"/>
      <c r="DD11" s="977"/>
      <c r="DE11" s="977"/>
      <c r="DF11" s="978"/>
      <c r="DG11" s="976" t="s">
        <v>497</v>
      </c>
      <c r="DH11" s="977"/>
      <c r="DI11" s="977"/>
      <c r="DJ11" s="977"/>
      <c r="DK11" s="978"/>
      <c r="DL11" s="976" t="s">
        <v>497</v>
      </c>
      <c r="DM11" s="977"/>
      <c r="DN11" s="977"/>
      <c r="DO11" s="977"/>
      <c r="DP11" s="978"/>
      <c r="DQ11" s="976" t="s">
        <v>497</v>
      </c>
      <c r="DR11" s="977"/>
      <c r="DS11" s="977"/>
      <c r="DT11" s="977"/>
      <c r="DU11" s="978"/>
      <c r="DV11" s="979"/>
      <c r="DW11" s="980"/>
      <c r="DX11" s="980"/>
      <c r="DY11" s="980"/>
      <c r="DZ11" s="981"/>
      <c r="EA11" s="217"/>
    </row>
    <row r="12" spans="1:131" s="218" customFormat="1" ht="26.25" customHeight="1" x14ac:dyDescent="0.15">
      <c r="A12" s="221">
        <v>6</v>
      </c>
      <c r="B12" s="1017" t="s">
        <v>379</v>
      </c>
      <c r="C12" s="1018"/>
      <c r="D12" s="1018"/>
      <c r="E12" s="1018"/>
      <c r="F12" s="1018"/>
      <c r="G12" s="1018"/>
      <c r="H12" s="1018"/>
      <c r="I12" s="1018"/>
      <c r="J12" s="1018"/>
      <c r="K12" s="1018"/>
      <c r="L12" s="1018"/>
      <c r="M12" s="1018"/>
      <c r="N12" s="1018"/>
      <c r="O12" s="1018"/>
      <c r="P12" s="1019"/>
      <c r="Q12" s="1025">
        <v>591</v>
      </c>
      <c r="R12" s="1026"/>
      <c r="S12" s="1026"/>
      <c r="T12" s="1026"/>
      <c r="U12" s="1026"/>
      <c r="V12" s="1026">
        <v>591</v>
      </c>
      <c r="W12" s="1026"/>
      <c r="X12" s="1026"/>
      <c r="Y12" s="1026"/>
      <c r="Z12" s="1026"/>
      <c r="AA12" s="1026">
        <f t="shared" si="0"/>
        <v>0</v>
      </c>
      <c r="AB12" s="1026"/>
      <c r="AC12" s="1026"/>
      <c r="AD12" s="1026"/>
      <c r="AE12" s="1027"/>
      <c r="AF12" s="1022">
        <v>0</v>
      </c>
      <c r="AG12" s="1023"/>
      <c r="AH12" s="1023"/>
      <c r="AI12" s="1023"/>
      <c r="AJ12" s="1024"/>
      <c r="AK12" s="1067">
        <v>260</v>
      </c>
      <c r="AL12" s="1068"/>
      <c r="AM12" s="1068"/>
      <c r="AN12" s="1068"/>
      <c r="AO12" s="1068"/>
      <c r="AP12" s="1068">
        <v>380</v>
      </c>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562</v>
      </c>
      <c r="BT12" s="980"/>
      <c r="BU12" s="980"/>
      <c r="BV12" s="980"/>
      <c r="BW12" s="980"/>
      <c r="BX12" s="980"/>
      <c r="BY12" s="980"/>
      <c r="BZ12" s="980"/>
      <c r="CA12" s="980"/>
      <c r="CB12" s="980"/>
      <c r="CC12" s="980"/>
      <c r="CD12" s="980"/>
      <c r="CE12" s="980"/>
      <c r="CF12" s="980"/>
      <c r="CG12" s="1001"/>
      <c r="CH12" s="976">
        <v>9</v>
      </c>
      <c r="CI12" s="977"/>
      <c r="CJ12" s="977"/>
      <c r="CK12" s="977"/>
      <c r="CL12" s="978"/>
      <c r="CM12" s="976">
        <v>221</v>
      </c>
      <c r="CN12" s="977"/>
      <c r="CO12" s="977"/>
      <c r="CP12" s="977"/>
      <c r="CQ12" s="978"/>
      <c r="CR12" s="976">
        <v>200</v>
      </c>
      <c r="CS12" s="977"/>
      <c r="CT12" s="977"/>
      <c r="CU12" s="977"/>
      <c r="CV12" s="978"/>
      <c r="CW12" s="976">
        <v>27</v>
      </c>
      <c r="CX12" s="977"/>
      <c r="CY12" s="977"/>
      <c r="CZ12" s="977"/>
      <c r="DA12" s="978"/>
      <c r="DB12" s="976" t="s">
        <v>497</v>
      </c>
      <c r="DC12" s="977"/>
      <c r="DD12" s="977"/>
      <c r="DE12" s="977"/>
      <c r="DF12" s="978"/>
      <c r="DG12" s="976" t="s">
        <v>497</v>
      </c>
      <c r="DH12" s="977"/>
      <c r="DI12" s="977"/>
      <c r="DJ12" s="977"/>
      <c r="DK12" s="978"/>
      <c r="DL12" s="976" t="s">
        <v>497</v>
      </c>
      <c r="DM12" s="977"/>
      <c r="DN12" s="977"/>
      <c r="DO12" s="977"/>
      <c r="DP12" s="978"/>
      <c r="DQ12" s="976" t="s">
        <v>497</v>
      </c>
      <c r="DR12" s="977"/>
      <c r="DS12" s="977"/>
      <c r="DT12" s="977"/>
      <c r="DU12" s="978"/>
      <c r="DV12" s="979"/>
      <c r="DW12" s="980"/>
      <c r="DX12" s="980"/>
      <c r="DY12" s="980"/>
      <c r="DZ12" s="981"/>
      <c r="EA12" s="217"/>
    </row>
    <row r="13" spans="1:131" s="218" customFormat="1" ht="26.25" customHeight="1" x14ac:dyDescent="0.15">
      <c r="A13" s="221">
        <v>7</v>
      </c>
      <c r="B13" s="1017" t="s">
        <v>380</v>
      </c>
      <c r="C13" s="1018"/>
      <c r="D13" s="1018"/>
      <c r="E13" s="1018"/>
      <c r="F13" s="1018"/>
      <c r="G13" s="1018"/>
      <c r="H13" s="1018"/>
      <c r="I13" s="1018"/>
      <c r="J13" s="1018"/>
      <c r="K13" s="1018"/>
      <c r="L13" s="1018"/>
      <c r="M13" s="1018"/>
      <c r="N13" s="1018"/>
      <c r="O13" s="1018"/>
      <c r="P13" s="1019"/>
      <c r="Q13" s="1025">
        <v>9461</v>
      </c>
      <c r="R13" s="1026"/>
      <c r="S13" s="1026"/>
      <c r="T13" s="1026"/>
      <c r="U13" s="1026"/>
      <c r="V13" s="1026">
        <v>9461</v>
      </c>
      <c r="W13" s="1026"/>
      <c r="X13" s="1026"/>
      <c r="Y13" s="1026"/>
      <c r="Z13" s="1026"/>
      <c r="AA13" s="1026">
        <f t="shared" si="0"/>
        <v>0</v>
      </c>
      <c r="AB13" s="1026"/>
      <c r="AC13" s="1026"/>
      <c r="AD13" s="1026"/>
      <c r="AE13" s="1027"/>
      <c r="AF13" s="1022">
        <v>0</v>
      </c>
      <c r="AG13" s="1023"/>
      <c r="AH13" s="1023"/>
      <c r="AI13" s="1023"/>
      <c r="AJ13" s="1024"/>
      <c r="AK13" s="1067">
        <v>5738</v>
      </c>
      <c r="AL13" s="1068"/>
      <c r="AM13" s="1068"/>
      <c r="AN13" s="1068"/>
      <c r="AO13" s="1068"/>
      <c r="AP13" s="1068">
        <v>301</v>
      </c>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563</v>
      </c>
      <c r="BT13" s="980"/>
      <c r="BU13" s="980"/>
      <c r="BV13" s="980"/>
      <c r="BW13" s="980"/>
      <c r="BX13" s="980"/>
      <c r="BY13" s="980"/>
      <c r="BZ13" s="980"/>
      <c r="CA13" s="980"/>
      <c r="CB13" s="980"/>
      <c r="CC13" s="980"/>
      <c r="CD13" s="980"/>
      <c r="CE13" s="980"/>
      <c r="CF13" s="980"/>
      <c r="CG13" s="1001"/>
      <c r="CH13" s="976">
        <v>-19</v>
      </c>
      <c r="CI13" s="977"/>
      <c r="CJ13" s="977"/>
      <c r="CK13" s="977"/>
      <c r="CL13" s="978"/>
      <c r="CM13" s="976">
        <v>369</v>
      </c>
      <c r="CN13" s="977"/>
      <c r="CO13" s="977"/>
      <c r="CP13" s="977"/>
      <c r="CQ13" s="978"/>
      <c r="CR13" s="976">
        <v>200</v>
      </c>
      <c r="CS13" s="977"/>
      <c r="CT13" s="977"/>
      <c r="CU13" s="977"/>
      <c r="CV13" s="978"/>
      <c r="CW13" s="976">
        <v>1</v>
      </c>
      <c r="CX13" s="977"/>
      <c r="CY13" s="977"/>
      <c r="CZ13" s="977"/>
      <c r="DA13" s="978"/>
      <c r="DB13" s="976" t="s">
        <v>497</v>
      </c>
      <c r="DC13" s="977"/>
      <c r="DD13" s="977"/>
      <c r="DE13" s="977"/>
      <c r="DF13" s="978"/>
      <c r="DG13" s="976" t="s">
        <v>497</v>
      </c>
      <c r="DH13" s="977"/>
      <c r="DI13" s="977"/>
      <c r="DJ13" s="977"/>
      <c r="DK13" s="978"/>
      <c r="DL13" s="976" t="s">
        <v>497</v>
      </c>
      <c r="DM13" s="977"/>
      <c r="DN13" s="977"/>
      <c r="DO13" s="977"/>
      <c r="DP13" s="978"/>
      <c r="DQ13" s="976" t="s">
        <v>497</v>
      </c>
      <c r="DR13" s="977"/>
      <c r="DS13" s="977"/>
      <c r="DT13" s="977"/>
      <c r="DU13" s="978"/>
      <c r="DV13" s="979"/>
      <c r="DW13" s="980"/>
      <c r="DX13" s="980"/>
      <c r="DY13" s="980"/>
      <c r="DZ13" s="981"/>
      <c r="EA13" s="217"/>
    </row>
    <row r="14" spans="1:131" s="218" customFormat="1" ht="26.25" customHeight="1" x14ac:dyDescent="0.15">
      <c r="A14" s="221">
        <v>8</v>
      </c>
      <c r="B14" s="1017" t="s">
        <v>381</v>
      </c>
      <c r="C14" s="1018"/>
      <c r="D14" s="1018"/>
      <c r="E14" s="1018"/>
      <c r="F14" s="1018"/>
      <c r="G14" s="1018"/>
      <c r="H14" s="1018"/>
      <c r="I14" s="1018"/>
      <c r="J14" s="1018"/>
      <c r="K14" s="1018"/>
      <c r="L14" s="1018"/>
      <c r="M14" s="1018"/>
      <c r="N14" s="1018"/>
      <c r="O14" s="1018"/>
      <c r="P14" s="1019"/>
      <c r="Q14" s="1025">
        <v>137495</v>
      </c>
      <c r="R14" s="1026"/>
      <c r="S14" s="1026"/>
      <c r="T14" s="1026"/>
      <c r="U14" s="1026"/>
      <c r="V14" s="1026">
        <v>137495</v>
      </c>
      <c r="W14" s="1026"/>
      <c r="X14" s="1026"/>
      <c r="Y14" s="1026"/>
      <c r="Z14" s="1026"/>
      <c r="AA14" s="1026">
        <f t="shared" si="0"/>
        <v>0</v>
      </c>
      <c r="AB14" s="1026"/>
      <c r="AC14" s="1026"/>
      <c r="AD14" s="1026"/>
      <c r="AE14" s="1027"/>
      <c r="AF14" s="1022">
        <v>0</v>
      </c>
      <c r="AG14" s="1023"/>
      <c r="AH14" s="1023"/>
      <c r="AI14" s="1023"/>
      <c r="AJ14" s="1024"/>
      <c r="AK14" s="1067">
        <v>136301</v>
      </c>
      <c r="AL14" s="1068"/>
      <c r="AM14" s="1068"/>
      <c r="AN14" s="1068"/>
      <c r="AO14" s="1068"/>
      <c r="AP14" s="1068">
        <v>0</v>
      </c>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t="s">
        <v>564</v>
      </c>
      <c r="BT14" s="980"/>
      <c r="BU14" s="980"/>
      <c r="BV14" s="980"/>
      <c r="BW14" s="980"/>
      <c r="BX14" s="980"/>
      <c r="BY14" s="980"/>
      <c r="BZ14" s="980"/>
      <c r="CA14" s="980"/>
      <c r="CB14" s="980"/>
      <c r="CC14" s="980"/>
      <c r="CD14" s="980"/>
      <c r="CE14" s="980"/>
      <c r="CF14" s="980"/>
      <c r="CG14" s="1001"/>
      <c r="CH14" s="976">
        <v>-8</v>
      </c>
      <c r="CI14" s="977"/>
      <c r="CJ14" s="977"/>
      <c r="CK14" s="977"/>
      <c r="CL14" s="978"/>
      <c r="CM14" s="976">
        <v>50</v>
      </c>
      <c r="CN14" s="977"/>
      <c r="CO14" s="977"/>
      <c r="CP14" s="977"/>
      <c r="CQ14" s="978"/>
      <c r="CR14" s="976" t="s">
        <v>497</v>
      </c>
      <c r="CS14" s="977"/>
      <c r="CT14" s="977"/>
      <c r="CU14" s="977"/>
      <c r="CV14" s="978"/>
      <c r="CW14" s="976">
        <v>99</v>
      </c>
      <c r="CX14" s="977"/>
      <c r="CY14" s="977"/>
      <c r="CZ14" s="977"/>
      <c r="DA14" s="978"/>
      <c r="DB14" s="976" t="s">
        <v>497</v>
      </c>
      <c r="DC14" s="977"/>
      <c r="DD14" s="977"/>
      <c r="DE14" s="977"/>
      <c r="DF14" s="978"/>
      <c r="DG14" s="976" t="s">
        <v>497</v>
      </c>
      <c r="DH14" s="977"/>
      <c r="DI14" s="977"/>
      <c r="DJ14" s="977"/>
      <c r="DK14" s="978"/>
      <c r="DL14" s="976" t="s">
        <v>497</v>
      </c>
      <c r="DM14" s="977"/>
      <c r="DN14" s="977"/>
      <c r="DO14" s="977"/>
      <c r="DP14" s="978"/>
      <c r="DQ14" s="976" t="s">
        <v>497</v>
      </c>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t="s">
        <v>565</v>
      </c>
      <c r="BT15" s="980"/>
      <c r="BU15" s="980"/>
      <c r="BV15" s="980"/>
      <c r="BW15" s="980"/>
      <c r="BX15" s="980"/>
      <c r="BY15" s="980"/>
      <c r="BZ15" s="980"/>
      <c r="CA15" s="980"/>
      <c r="CB15" s="980"/>
      <c r="CC15" s="980"/>
      <c r="CD15" s="980"/>
      <c r="CE15" s="980"/>
      <c r="CF15" s="980"/>
      <c r="CG15" s="1001"/>
      <c r="CH15" s="976">
        <v>-8</v>
      </c>
      <c r="CI15" s="977"/>
      <c r="CJ15" s="977"/>
      <c r="CK15" s="977"/>
      <c r="CL15" s="978"/>
      <c r="CM15" s="976">
        <v>17</v>
      </c>
      <c r="CN15" s="977"/>
      <c r="CO15" s="977"/>
      <c r="CP15" s="977"/>
      <c r="CQ15" s="978"/>
      <c r="CR15" s="976" t="s">
        <v>497</v>
      </c>
      <c r="CS15" s="977"/>
      <c r="CT15" s="977"/>
      <c r="CU15" s="977"/>
      <c r="CV15" s="978"/>
      <c r="CW15" s="976">
        <v>61</v>
      </c>
      <c r="CX15" s="977"/>
      <c r="CY15" s="977"/>
      <c r="CZ15" s="977"/>
      <c r="DA15" s="978"/>
      <c r="DB15" s="976" t="s">
        <v>497</v>
      </c>
      <c r="DC15" s="977"/>
      <c r="DD15" s="977"/>
      <c r="DE15" s="977"/>
      <c r="DF15" s="978"/>
      <c r="DG15" s="976" t="s">
        <v>497</v>
      </c>
      <c r="DH15" s="977"/>
      <c r="DI15" s="977"/>
      <c r="DJ15" s="977"/>
      <c r="DK15" s="978"/>
      <c r="DL15" s="976" t="s">
        <v>497</v>
      </c>
      <c r="DM15" s="977"/>
      <c r="DN15" s="977"/>
      <c r="DO15" s="977"/>
      <c r="DP15" s="978"/>
      <c r="DQ15" s="976" t="s">
        <v>497</v>
      </c>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t="s">
        <v>566</v>
      </c>
      <c r="BT16" s="980"/>
      <c r="BU16" s="980"/>
      <c r="BV16" s="980"/>
      <c r="BW16" s="980"/>
      <c r="BX16" s="980"/>
      <c r="BY16" s="980"/>
      <c r="BZ16" s="980"/>
      <c r="CA16" s="980"/>
      <c r="CB16" s="980"/>
      <c r="CC16" s="980"/>
      <c r="CD16" s="980"/>
      <c r="CE16" s="980"/>
      <c r="CF16" s="980"/>
      <c r="CG16" s="1001"/>
      <c r="CH16" s="976">
        <v>7</v>
      </c>
      <c r="CI16" s="977"/>
      <c r="CJ16" s="977"/>
      <c r="CK16" s="977"/>
      <c r="CL16" s="978"/>
      <c r="CM16" s="976">
        <v>284</v>
      </c>
      <c r="CN16" s="977"/>
      <c r="CO16" s="977"/>
      <c r="CP16" s="977"/>
      <c r="CQ16" s="978"/>
      <c r="CR16" s="976">
        <v>100</v>
      </c>
      <c r="CS16" s="977"/>
      <c r="CT16" s="977"/>
      <c r="CU16" s="977"/>
      <c r="CV16" s="978"/>
      <c r="CW16" s="976" t="s">
        <v>497</v>
      </c>
      <c r="CX16" s="977"/>
      <c r="CY16" s="977"/>
      <c r="CZ16" s="977"/>
      <c r="DA16" s="978"/>
      <c r="DB16" s="976" t="s">
        <v>497</v>
      </c>
      <c r="DC16" s="977"/>
      <c r="DD16" s="977"/>
      <c r="DE16" s="977"/>
      <c r="DF16" s="978"/>
      <c r="DG16" s="976" t="s">
        <v>497</v>
      </c>
      <c r="DH16" s="977"/>
      <c r="DI16" s="977"/>
      <c r="DJ16" s="977"/>
      <c r="DK16" s="978"/>
      <c r="DL16" s="976" t="s">
        <v>497</v>
      </c>
      <c r="DM16" s="977"/>
      <c r="DN16" s="977"/>
      <c r="DO16" s="977"/>
      <c r="DP16" s="978"/>
      <c r="DQ16" s="976" t="s">
        <v>497</v>
      </c>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t="s">
        <v>567</v>
      </c>
      <c r="BT17" s="980"/>
      <c r="BU17" s="980"/>
      <c r="BV17" s="980"/>
      <c r="BW17" s="980"/>
      <c r="BX17" s="980"/>
      <c r="BY17" s="980"/>
      <c r="BZ17" s="980"/>
      <c r="CA17" s="980"/>
      <c r="CB17" s="980"/>
      <c r="CC17" s="980"/>
      <c r="CD17" s="980"/>
      <c r="CE17" s="980"/>
      <c r="CF17" s="980"/>
      <c r="CG17" s="1001"/>
      <c r="CH17" s="976">
        <v>199</v>
      </c>
      <c r="CI17" s="977"/>
      <c r="CJ17" s="977"/>
      <c r="CK17" s="977"/>
      <c r="CL17" s="978"/>
      <c r="CM17" s="976">
        <v>3138</v>
      </c>
      <c r="CN17" s="977"/>
      <c r="CO17" s="977"/>
      <c r="CP17" s="977"/>
      <c r="CQ17" s="978"/>
      <c r="CR17" s="976">
        <v>20</v>
      </c>
      <c r="CS17" s="977"/>
      <c r="CT17" s="977"/>
      <c r="CU17" s="977"/>
      <c r="CV17" s="978"/>
      <c r="CW17" s="976" t="s">
        <v>497</v>
      </c>
      <c r="CX17" s="977"/>
      <c r="CY17" s="977"/>
      <c r="CZ17" s="977"/>
      <c r="DA17" s="978"/>
      <c r="DB17" s="976" t="s">
        <v>497</v>
      </c>
      <c r="DC17" s="977"/>
      <c r="DD17" s="977"/>
      <c r="DE17" s="977"/>
      <c r="DF17" s="978"/>
      <c r="DG17" s="976" t="s">
        <v>497</v>
      </c>
      <c r="DH17" s="977"/>
      <c r="DI17" s="977"/>
      <c r="DJ17" s="977"/>
      <c r="DK17" s="978"/>
      <c r="DL17" s="976" t="s">
        <v>497</v>
      </c>
      <c r="DM17" s="977"/>
      <c r="DN17" s="977"/>
      <c r="DO17" s="977"/>
      <c r="DP17" s="978"/>
      <c r="DQ17" s="976" t="s">
        <v>497</v>
      </c>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t="s">
        <v>568</v>
      </c>
      <c r="BT18" s="980"/>
      <c r="BU18" s="980"/>
      <c r="BV18" s="980"/>
      <c r="BW18" s="980"/>
      <c r="BX18" s="980"/>
      <c r="BY18" s="980"/>
      <c r="BZ18" s="980"/>
      <c r="CA18" s="980"/>
      <c r="CB18" s="980"/>
      <c r="CC18" s="980"/>
      <c r="CD18" s="980"/>
      <c r="CE18" s="980"/>
      <c r="CF18" s="980"/>
      <c r="CG18" s="1001"/>
      <c r="CH18" s="976">
        <v>61</v>
      </c>
      <c r="CI18" s="977"/>
      <c r="CJ18" s="977"/>
      <c r="CK18" s="977"/>
      <c r="CL18" s="978"/>
      <c r="CM18" s="976">
        <v>1366</v>
      </c>
      <c r="CN18" s="977"/>
      <c r="CO18" s="977"/>
      <c r="CP18" s="977"/>
      <c r="CQ18" s="978"/>
      <c r="CR18" s="976">
        <v>40</v>
      </c>
      <c r="CS18" s="977"/>
      <c r="CT18" s="977"/>
      <c r="CU18" s="977"/>
      <c r="CV18" s="978"/>
      <c r="CW18" s="976" t="s">
        <v>497</v>
      </c>
      <c r="CX18" s="977"/>
      <c r="CY18" s="977"/>
      <c r="CZ18" s="977"/>
      <c r="DA18" s="978"/>
      <c r="DB18" s="976" t="s">
        <v>497</v>
      </c>
      <c r="DC18" s="977"/>
      <c r="DD18" s="977"/>
      <c r="DE18" s="977"/>
      <c r="DF18" s="978"/>
      <c r="DG18" s="976" t="s">
        <v>497</v>
      </c>
      <c r="DH18" s="977"/>
      <c r="DI18" s="977"/>
      <c r="DJ18" s="977"/>
      <c r="DK18" s="978"/>
      <c r="DL18" s="976" t="s">
        <v>497</v>
      </c>
      <c r="DM18" s="977"/>
      <c r="DN18" s="977"/>
      <c r="DO18" s="977"/>
      <c r="DP18" s="978"/>
      <c r="DQ18" s="976" t="s">
        <v>497</v>
      </c>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t="s">
        <v>569</v>
      </c>
      <c r="BT19" s="980"/>
      <c r="BU19" s="980"/>
      <c r="BV19" s="980"/>
      <c r="BW19" s="980"/>
      <c r="BX19" s="980"/>
      <c r="BY19" s="980"/>
      <c r="BZ19" s="980"/>
      <c r="CA19" s="980"/>
      <c r="CB19" s="980"/>
      <c r="CC19" s="980"/>
      <c r="CD19" s="980"/>
      <c r="CE19" s="980"/>
      <c r="CF19" s="980"/>
      <c r="CG19" s="1001"/>
      <c r="CH19" s="976">
        <v>253</v>
      </c>
      <c r="CI19" s="977"/>
      <c r="CJ19" s="977"/>
      <c r="CK19" s="977"/>
      <c r="CL19" s="978"/>
      <c r="CM19" s="976">
        <v>8078</v>
      </c>
      <c r="CN19" s="977"/>
      <c r="CO19" s="977"/>
      <c r="CP19" s="977"/>
      <c r="CQ19" s="978"/>
      <c r="CR19" s="976">
        <v>93</v>
      </c>
      <c r="CS19" s="977"/>
      <c r="CT19" s="977"/>
      <c r="CU19" s="977"/>
      <c r="CV19" s="978"/>
      <c r="CW19" s="976">
        <v>239</v>
      </c>
      <c r="CX19" s="977"/>
      <c r="CY19" s="977"/>
      <c r="CZ19" s="977"/>
      <c r="DA19" s="978"/>
      <c r="DB19" s="976">
        <v>2873</v>
      </c>
      <c r="DC19" s="977"/>
      <c r="DD19" s="977"/>
      <c r="DE19" s="977"/>
      <c r="DF19" s="978"/>
      <c r="DG19" s="976" t="s">
        <v>497</v>
      </c>
      <c r="DH19" s="977"/>
      <c r="DI19" s="977"/>
      <c r="DJ19" s="977"/>
      <c r="DK19" s="978"/>
      <c r="DL19" s="976" t="s">
        <v>497</v>
      </c>
      <c r="DM19" s="977"/>
      <c r="DN19" s="977"/>
      <c r="DO19" s="977"/>
      <c r="DP19" s="978"/>
      <c r="DQ19" s="976" t="s">
        <v>497</v>
      </c>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t="s">
        <v>570</v>
      </c>
      <c r="BT20" s="980"/>
      <c r="BU20" s="980"/>
      <c r="BV20" s="980"/>
      <c r="BW20" s="980"/>
      <c r="BX20" s="980"/>
      <c r="BY20" s="980"/>
      <c r="BZ20" s="980"/>
      <c r="CA20" s="980"/>
      <c r="CB20" s="980"/>
      <c r="CC20" s="980"/>
      <c r="CD20" s="980"/>
      <c r="CE20" s="980"/>
      <c r="CF20" s="980"/>
      <c r="CG20" s="1001"/>
      <c r="CH20" s="976">
        <v>59</v>
      </c>
      <c r="CI20" s="977"/>
      <c r="CJ20" s="977"/>
      <c r="CK20" s="977"/>
      <c r="CL20" s="978"/>
      <c r="CM20" s="976">
        <v>491</v>
      </c>
      <c r="CN20" s="977"/>
      <c r="CO20" s="977"/>
      <c r="CP20" s="977"/>
      <c r="CQ20" s="978"/>
      <c r="CR20" s="976">
        <v>92</v>
      </c>
      <c r="CS20" s="977"/>
      <c r="CT20" s="977"/>
      <c r="CU20" s="977"/>
      <c r="CV20" s="978"/>
      <c r="CW20" s="976" t="s">
        <v>497</v>
      </c>
      <c r="CX20" s="977"/>
      <c r="CY20" s="977"/>
      <c r="CZ20" s="977"/>
      <c r="DA20" s="978"/>
      <c r="DB20" s="976" t="s">
        <v>497</v>
      </c>
      <c r="DC20" s="977"/>
      <c r="DD20" s="977"/>
      <c r="DE20" s="977"/>
      <c r="DF20" s="978"/>
      <c r="DG20" s="976" t="s">
        <v>497</v>
      </c>
      <c r="DH20" s="977"/>
      <c r="DI20" s="977"/>
      <c r="DJ20" s="977"/>
      <c r="DK20" s="978"/>
      <c r="DL20" s="976" t="s">
        <v>497</v>
      </c>
      <c r="DM20" s="977"/>
      <c r="DN20" s="977"/>
      <c r="DO20" s="977"/>
      <c r="DP20" s="978"/>
      <c r="DQ20" s="976" t="s">
        <v>497</v>
      </c>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382</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383</v>
      </c>
      <c r="B23" s="924" t="s">
        <v>384</v>
      </c>
      <c r="C23" s="925"/>
      <c r="D23" s="925"/>
      <c r="E23" s="925"/>
      <c r="F23" s="925"/>
      <c r="G23" s="925"/>
      <c r="H23" s="925"/>
      <c r="I23" s="925"/>
      <c r="J23" s="925"/>
      <c r="K23" s="925"/>
      <c r="L23" s="925"/>
      <c r="M23" s="925"/>
      <c r="N23" s="925"/>
      <c r="O23" s="925"/>
      <c r="P23" s="935"/>
      <c r="Q23" s="1054">
        <v>536426</v>
      </c>
      <c r="R23" s="1048"/>
      <c r="S23" s="1048"/>
      <c r="T23" s="1048"/>
      <c r="U23" s="1048"/>
      <c r="V23" s="1048">
        <v>532087</v>
      </c>
      <c r="W23" s="1048"/>
      <c r="X23" s="1048"/>
      <c r="Y23" s="1048"/>
      <c r="Z23" s="1048"/>
      <c r="AA23" s="1048">
        <f>Q23-V23</f>
        <v>4339</v>
      </c>
      <c r="AB23" s="1048"/>
      <c r="AC23" s="1048"/>
      <c r="AD23" s="1048"/>
      <c r="AE23" s="1055"/>
      <c r="AF23" s="1056">
        <v>2981</v>
      </c>
      <c r="AG23" s="1048"/>
      <c r="AH23" s="1048"/>
      <c r="AI23" s="1048"/>
      <c r="AJ23" s="1057"/>
      <c r="AK23" s="1058"/>
      <c r="AL23" s="1059"/>
      <c r="AM23" s="1059"/>
      <c r="AN23" s="1059"/>
      <c r="AO23" s="1059"/>
      <c r="AP23" s="1048">
        <f>SUM(AP7:AT22)</f>
        <v>835621</v>
      </c>
      <c r="AQ23" s="1048"/>
      <c r="AR23" s="1048"/>
      <c r="AS23" s="1048"/>
      <c r="AT23" s="1048"/>
      <c r="AU23" s="1049"/>
      <c r="AV23" s="1049"/>
      <c r="AW23" s="1049"/>
      <c r="AX23" s="1049"/>
      <c r="AY23" s="1050"/>
      <c r="AZ23" s="1051" t="s">
        <v>497</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385</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386</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387</v>
      </c>
      <c r="R26" s="989"/>
      <c r="S26" s="989"/>
      <c r="T26" s="989"/>
      <c r="U26" s="990"/>
      <c r="V26" s="988" t="s">
        <v>388</v>
      </c>
      <c r="W26" s="989"/>
      <c r="X26" s="989"/>
      <c r="Y26" s="989"/>
      <c r="Z26" s="990"/>
      <c r="AA26" s="988" t="s">
        <v>389</v>
      </c>
      <c r="AB26" s="989"/>
      <c r="AC26" s="989"/>
      <c r="AD26" s="989"/>
      <c r="AE26" s="989"/>
      <c r="AF26" s="1042" t="s">
        <v>390</v>
      </c>
      <c r="AG26" s="995"/>
      <c r="AH26" s="995"/>
      <c r="AI26" s="995"/>
      <c r="AJ26" s="1043"/>
      <c r="AK26" s="989" t="s">
        <v>391</v>
      </c>
      <c r="AL26" s="989"/>
      <c r="AM26" s="989"/>
      <c r="AN26" s="989"/>
      <c r="AO26" s="990"/>
      <c r="AP26" s="988" t="s">
        <v>392</v>
      </c>
      <c r="AQ26" s="989"/>
      <c r="AR26" s="989"/>
      <c r="AS26" s="989"/>
      <c r="AT26" s="990"/>
      <c r="AU26" s="988" t="s">
        <v>393</v>
      </c>
      <c r="AV26" s="989"/>
      <c r="AW26" s="989"/>
      <c r="AX26" s="989"/>
      <c r="AY26" s="990"/>
      <c r="AZ26" s="988" t="s">
        <v>394</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395</v>
      </c>
      <c r="C28" s="1035"/>
      <c r="D28" s="1035"/>
      <c r="E28" s="1035"/>
      <c r="F28" s="1035"/>
      <c r="G28" s="1035"/>
      <c r="H28" s="1035"/>
      <c r="I28" s="1035"/>
      <c r="J28" s="1035"/>
      <c r="K28" s="1035"/>
      <c r="L28" s="1035"/>
      <c r="M28" s="1035"/>
      <c r="N28" s="1035"/>
      <c r="O28" s="1035"/>
      <c r="P28" s="1036"/>
      <c r="Q28" s="1037">
        <v>77296</v>
      </c>
      <c r="R28" s="1038"/>
      <c r="S28" s="1038"/>
      <c r="T28" s="1038"/>
      <c r="U28" s="1038"/>
      <c r="V28" s="1038">
        <v>77238</v>
      </c>
      <c r="W28" s="1038"/>
      <c r="X28" s="1038"/>
      <c r="Y28" s="1038"/>
      <c r="Z28" s="1038"/>
      <c r="AA28" s="1038">
        <f>+Q28-V28</f>
        <v>58</v>
      </c>
      <c r="AB28" s="1038"/>
      <c r="AC28" s="1038"/>
      <c r="AD28" s="1038"/>
      <c r="AE28" s="1039"/>
      <c r="AF28" s="1040">
        <v>58</v>
      </c>
      <c r="AG28" s="1038"/>
      <c r="AH28" s="1038"/>
      <c r="AI28" s="1038"/>
      <c r="AJ28" s="1041"/>
      <c r="AK28" s="1029">
        <v>5952</v>
      </c>
      <c r="AL28" s="1030"/>
      <c r="AM28" s="1030"/>
      <c r="AN28" s="1030"/>
      <c r="AO28" s="1030"/>
      <c r="AP28" s="1030" t="s">
        <v>571</v>
      </c>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396</v>
      </c>
      <c r="C29" s="1018"/>
      <c r="D29" s="1018"/>
      <c r="E29" s="1018"/>
      <c r="F29" s="1018"/>
      <c r="G29" s="1018"/>
      <c r="H29" s="1018"/>
      <c r="I29" s="1018"/>
      <c r="J29" s="1018"/>
      <c r="K29" s="1018"/>
      <c r="L29" s="1018"/>
      <c r="M29" s="1018"/>
      <c r="N29" s="1018"/>
      <c r="O29" s="1018"/>
      <c r="P29" s="1019"/>
      <c r="Q29" s="1025">
        <v>85112</v>
      </c>
      <c r="R29" s="1026"/>
      <c r="S29" s="1026"/>
      <c r="T29" s="1026"/>
      <c r="U29" s="1026"/>
      <c r="V29" s="1026">
        <v>83174</v>
      </c>
      <c r="W29" s="1026"/>
      <c r="X29" s="1026"/>
      <c r="Y29" s="1026"/>
      <c r="Z29" s="1026"/>
      <c r="AA29" s="1026">
        <f>+Q29-V29</f>
        <v>1938</v>
      </c>
      <c r="AB29" s="1026"/>
      <c r="AC29" s="1026"/>
      <c r="AD29" s="1026"/>
      <c r="AE29" s="1027"/>
      <c r="AF29" s="1022">
        <v>1938</v>
      </c>
      <c r="AG29" s="1023"/>
      <c r="AH29" s="1023"/>
      <c r="AI29" s="1023"/>
      <c r="AJ29" s="1024"/>
      <c r="AK29" s="967">
        <v>12720</v>
      </c>
      <c r="AL29" s="958"/>
      <c r="AM29" s="958"/>
      <c r="AN29" s="958"/>
      <c r="AO29" s="958"/>
      <c r="AP29" s="958" t="s">
        <v>571</v>
      </c>
      <c r="AQ29" s="958"/>
      <c r="AR29" s="958"/>
      <c r="AS29" s="958"/>
      <c r="AT29" s="958"/>
      <c r="AU29" s="958"/>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397</v>
      </c>
      <c r="C30" s="1018"/>
      <c r="D30" s="1018"/>
      <c r="E30" s="1018"/>
      <c r="F30" s="1018"/>
      <c r="G30" s="1018"/>
      <c r="H30" s="1018"/>
      <c r="I30" s="1018"/>
      <c r="J30" s="1018"/>
      <c r="K30" s="1018"/>
      <c r="L30" s="1018"/>
      <c r="M30" s="1018"/>
      <c r="N30" s="1018"/>
      <c r="O30" s="1018"/>
      <c r="P30" s="1019"/>
      <c r="Q30" s="1025">
        <v>15536</v>
      </c>
      <c r="R30" s="1026"/>
      <c r="S30" s="1026"/>
      <c r="T30" s="1026"/>
      <c r="U30" s="1026"/>
      <c r="V30" s="1026">
        <v>15429</v>
      </c>
      <c r="W30" s="1026"/>
      <c r="X30" s="1026"/>
      <c r="Y30" s="1026"/>
      <c r="Z30" s="1026"/>
      <c r="AA30" s="1026">
        <f t="shared" ref="AA30:AA37" si="1">+Q30-V30</f>
        <v>107</v>
      </c>
      <c r="AB30" s="1026"/>
      <c r="AC30" s="1026"/>
      <c r="AD30" s="1026"/>
      <c r="AE30" s="1027"/>
      <c r="AF30" s="1022">
        <v>107</v>
      </c>
      <c r="AG30" s="1023"/>
      <c r="AH30" s="1023"/>
      <c r="AI30" s="1023"/>
      <c r="AJ30" s="1024"/>
      <c r="AK30" s="967">
        <v>2099</v>
      </c>
      <c r="AL30" s="958"/>
      <c r="AM30" s="958"/>
      <c r="AN30" s="958"/>
      <c r="AO30" s="958"/>
      <c r="AP30" s="958" t="s">
        <v>571</v>
      </c>
      <c r="AQ30" s="958"/>
      <c r="AR30" s="958"/>
      <c r="AS30" s="958"/>
      <c r="AT30" s="958"/>
      <c r="AU30" s="958"/>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398</v>
      </c>
      <c r="C31" s="1018"/>
      <c r="D31" s="1018"/>
      <c r="E31" s="1018"/>
      <c r="F31" s="1018"/>
      <c r="G31" s="1018"/>
      <c r="H31" s="1018"/>
      <c r="I31" s="1018"/>
      <c r="J31" s="1018"/>
      <c r="K31" s="1018"/>
      <c r="L31" s="1018"/>
      <c r="M31" s="1018"/>
      <c r="N31" s="1018"/>
      <c r="O31" s="1018"/>
      <c r="P31" s="1019"/>
      <c r="Q31" s="1025">
        <v>4651</v>
      </c>
      <c r="R31" s="1026"/>
      <c r="S31" s="1026"/>
      <c r="T31" s="1026"/>
      <c r="U31" s="1026"/>
      <c r="V31" s="1026">
        <v>4611</v>
      </c>
      <c r="W31" s="1026"/>
      <c r="X31" s="1026"/>
      <c r="Y31" s="1026"/>
      <c r="Z31" s="1026"/>
      <c r="AA31" s="1026">
        <f t="shared" si="1"/>
        <v>40</v>
      </c>
      <c r="AB31" s="1026"/>
      <c r="AC31" s="1026"/>
      <c r="AD31" s="1026"/>
      <c r="AE31" s="1027"/>
      <c r="AF31" s="1022">
        <v>10</v>
      </c>
      <c r="AG31" s="1023"/>
      <c r="AH31" s="1023"/>
      <c r="AI31" s="1023"/>
      <c r="AJ31" s="1024"/>
      <c r="AK31" s="967">
        <v>0</v>
      </c>
      <c r="AL31" s="958"/>
      <c r="AM31" s="958"/>
      <c r="AN31" s="958"/>
      <c r="AO31" s="958"/>
      <c r="AP31" s="958" t="s">
        <v>571</v>
      </c>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399</v>
      </c>
      <c r="C32" s="1018"/>
      <c r="D32" s="1018"/>
      <c r="E32" s="1018"/>
      <c r="F32" s="1018"/>
      <c r="G32" s="1018"/>
      <c r="H32" s="1018"/>
      <c r="I32" s="1018"/>
      <c r="J32" s="1018"/>
      <c r="K32" s="1018"/>
      <c r="L32" s="1018"/>
      <c r="M32" s="1018"/>
      <c r="N32" s="1018"/>
      <c r="O32" s="1018"/>
      <c r="P32" s="1019"/>
      <c r="Q32" s="1025">
        <v>24449</v>
      </c>
      <c r="R32" s="1026"/>
      <c r="S32" s="1026"/>
      <c r="T32" s="1026"/>
      <c r="U32" s="1026"/>
      <c r="V32" s="1026">
        <v>25721</v>
      </c>
      <c r="W32" s="1026"/>
      <c r="X32" s="1026"/>
      <c r="Y32" s="1026"/>
      <c r="Z32" s="1026"/>
      <c r="AA32" s="1026">
        <f t="shared" si="1"/>
        <v>-1272</v>
      </c>
      <c r="AB32" s="1026"/>
      <c r="AC32" s="1026"/>
      <c r="AD32" s="1026"/>
      <c r="AE32" s="1027"/>
      <c r="AF32" s="1022">
        <v>4073</v>
      </c>
      <c r="AG32" s="1023"/>
      <c r="AH32" s="1023"/>
      <c r="AI32" s="1023"/>
      <c r="AJ32" s="1024"/>
      <c r="AK32" s="967">
        <v>5962</v>
      </c>
      <c r="AL32" s="958"/>
      <c r="AM32" s="958"/>
      <c r="AN32" s="958"/>
      <c r="AO32" s="958"/>
      <c r="AP32" s="958">
        <v>20830</v>
      </c>
      <c r="AQ32" s="958"/>
      <c r="AR32" s="958"/>
      <c r="AS32" s="958"/>
      <c r="AT32" s="958"/>
      <c r="AU32" s="958">
        <v>12811</v>
      </c>
      <c r="AV32" s="958"/>
      <c r="AW32" s="958"/>
      <c r="AX32" s="958"/>
      <c r="AY32" s="958"/>
      <c r="AZ32" s="1028" t="s">
        <v>571</v>
      </c>
      <c r="BA32" s="1028"/>
      <c r="BB32" s="1028"/>
      <c r="BC32" s="1028"/>
      <c r="BD32" s="1028"/>
      <c r="BE32" s="959" t="s">
        <v>572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400</v>
      </c>
      <c r="C33" s="1018"/>
      <c r="D33" s="1018"/>
      <c r="E33" s="1018"/>
      <c r="F33" s="1018"/>
      <c r="G33" s="1018"/>
      <c r="H33" s="1018"/>
      <c r="I33" s="1018"/>
      <c r="J33" s="1018"/>
      <c r="K33" s="1018"/>
      <c r="L33" s="1018"/>
      <c r="M33" s="1018"/>
      <c r="N33" s="1018"/>
      <c r="O33" s="1018"/>
      <c r="P33" s="1019"/>
      <c r="Q33" s="1025">
        <v>29195</v>
      </c>
      <c r="R33" s="1026"/>
      <c r="S33" s="1026"/>
      <c r="T33" s="1026"/>
      <c r="U33" s="1026"/>
      <c r="V33" s="1026">
        <v>28507</v>
      </c>
      <c r="W33" s="1026"/>
      <c r="X33" s="1026"/>
      <c r="Y33" s="1026"/>
      <c r="Z33" s="1026"/>
      <c r="AA33" s="1026">
        <f t="shared" si="1"/>
        <v>688</v>
      </c>
      <c r="AB33" s="1026"/>
      <c r="AC33" s="1026"/>
      <c r="AD33" s="1026"/>
      <c r="AE33" s="1027"/>
      <c r="AF33" s="1022">
        <v>1985</v>
      </c>
      <c r="AG33" s="1023"/>
      <c r="AH33" s="1023"/>
      <c r="AI33" s="1023"/>
      <c r="AJ33" s="1024"/>
      <c r="AK33" s="967">
        <v>9019</v>
      </c>
      <c r="AL33" s="958"/>
      <c r="AM33" s="958"/>
      <c r="AN33" s="958"/>
      <c r="AO33" s="958"/>
      <c r="AP33" s="958">
        <v>208711</v>
      </c>
      <c r="AQ33" s="958"/>
      <c r="AR33" s="958"/>
      <c r="AS33" s="958"/>
      <c r="AT33" s="958"/>
      <c r="AU33" s="958">
        <v>100390</v>
      </c>
      <c r="AV33" s="958"/>
      <c r="AW33" s="958"/>
      <c r="AX33" s="958"/>
      <c r="AY33" s="958"/>
      <c r="AZ33" s="1028" t="s">
        <v>571</v>
      </c>
      <c r="BA33" s="1028"/>
      <c r="BB33" s="1028"/>
      <c r="BC33" s="1028"/>
      <c r="BD33" s="1028"/>
      <c r="BE33" s="959" t="s">
        <v>572</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401</v>
      </c>
      <c r="C34" s="1018"/>
      <c r="D34" s="1018"/>
      <c r="E34" s="1018"/>
      <c r="F34" s="1018"/>
      <c r="G34" s="1018"/>
      <c r="H34" s="1018"/>
      <c r="I34" s="1018"/>
      <c r="J34" s="1018"/>
      <c r="K34" s="1018"/>
      <c r="L34" s="1018"/>
      <c r="M34" s="1018"/>
      <c r="N34" s="1018"/>
      <c r="O34" s="1018"/>
      <c r="P34" s="1019"/>
      <c r="Q34" s="1025">
        <v>585</v>
      </c>
      <c r="R34" s="1026"/>
      <c r="S34" s="1026"/>
      <c r="T34" s="1026"/>
      <c r="U34" s="1026"/>
      <c r="V34" s="1026">
        <v>585</v>
      </c>
      <c r="W34" s="1026"/>
      <c r="X34" s="1026"/>
      <c r="Y34" s="1026"/>
      <c r="Z34" s="1026"/>
      <c r="AA34" s="1026">
        <f t="shared" si="1"/>
        <v>0</v>
      </c>
      <c r="AB34" s="1026"/>
      <c r="AC34" s="1026"/>
      <c r="AD34" s="1026"/>
      <c r="AE34" s="1027"/>
      <c r="AF34" s="1022">
        <v>10</v>
      </c>
      <c r="AG34" s="1023"/>
      <c r="AH34" s="1023"/>
      <c r="AI34" s="1023"/>
      <c r="AJ34" s="1024"/>
      <c r="AK34" s="967">
        <v>453</v>
      </c>
      <c r="AL34" s="958"/>
      <c r="AM34" s="958"/>
      <c r="AN34" s="958"/>
      <c r="AO34" s="958"/>
      <c r="AP34" s="958">
        <v>2122</v>
      </c>
      <c r="AQ34" s="958"/>
      <c r="AR34" s="958"/>
      <c r="AS34" s="958"/>
      <c r="AT34" s="958"/>
      <c r="AU34" s="958">
        <v>2037</v>
      </c>
      <c r="AV34" s="958"/>
      <c r="AW34" s="958"/>
      <c r="AX34" s="958"/>
      <c r="AY34" s="958"/>
      <c r="AZ34" s="1028" t="s">
        <v>571</v>
      </c>
      <c r="BA34" s="1028"/>
      <c r="BB34" s="1028"/>
      <c r="BC34" s="1028"/>
      <c r="BD34" s="1028"/>
      <c r="BE34" s="959" t="s">
        <v>572</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402</v>
      </c>
      <c r="C35" s="1018"/>
      <c r="D35" s="1018"/>
      <c r="E35" s="1018"/>
      <c r="F35" s="1018"/>
      <c r="G35" s="1018"/>
      <c r="H35" s="1018"/>
      <c r="I35" s="1018"/>
      <c r="J35" s="1018"/>
      <c r="K35" s="1018"/>
      <c r="L35" s="1018"/>
      <c r="M35" s="1018"/>
      <c r="N35" s="1018"/>
      <c r="O35" s="1018"/>
      <c r="P35" s="1019"/>
      <c r="Q35" s="1025">
        <v>2065</v>
      </c>
      <c r="R35" s="1026"/>
      <c r="S35" s="1026"/>
      <c r="T35" s="1026"/>
      <c r="U35" s="1026"/>
      <c r="V35" s="1026">
        <v>2065</v>
      </c>
      <c r="W35" s="1026"/>
      <c r="X35" s="1026"/>
      <c r="Y35" s="1026"/>
      <c r="Z35" s="1026"/>
      <c r="AA35" s="1026">
        <f t="shared" si="1"/>
        <v>0</v>
      </c>
      <c r="AB35" s="1026"/>
      <c r="AC35" s="1026"/>
      <c r="AD35" s="1026"/>
      <c r="AE35" s="1027"/>
      <c r="AF35" s="1022">
        <v>228</v>
      </c>
      <c r="AG35" s="1023"/>
      <c r="AH35" s="1023"/>
      <c r="AI35" s="1023"/>
      <c r="AJ35" s="1024"/>
      <c r="AK35" s="967">
        <v>1642</v>
      </c>
      <c r="AL35" s="958"/>
      <c r="AM35" s="958"/>
      <c r="AN35" s="958"/>
      <c r="AO35" s="958"/>
      <c r="AP35" s="958">
        <v>13562</v>
      </c>
      <c r="AQ35" s="958"/>
      <c r="AR35" s="958"/>
      <c r="AS35" s="958"/>
      <c r="AT35" s="958"/>
      <c r="AU35" s="958">
        <v>5492</v>
      </c>
      <c r="AV35" s="958"/>
      <c r="AW35" s="958"/>
      <c r="AX35" s="958"/>
      <c r="AY35" s="958"/>
      <c r="AZ35" s="1028" t="s">
        <v>571</v>
      </c>
      <c r="BA35" s="1028"/>
      <c r="BB35" s="1028"/>
      <c r="BC35" s="1028"/>
      <c r="BD35" s="1028"/>
      <c r="BE35" s="959" t="s">
        <v>572</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t="s">
        <v>403</v>
      </c>
      <c r="C36" s="1018"/>
      <c r="D36" s="1018"/>
      <c r="E36" s="1018"/>
      <c r="F36" s="1018"/>
      <c r="G36" s="1018"/>
      <c r="H36" s="1018"/>
      <c r="I36" s="1018"/>
      <c r="J36" s="1018"/>
      <c r="K36" s="1018"/>
      <c r="L36" s="1018"/>
      <c r="M36" s="1018"/>
      <c r="N36" s="1018"/>
      <c r="O36" s="1018"/>
      <c r="P36" s="1019"/>
      <c r="Q36" s="1025">
        <v>895</v>
      </c>
      <c r="R36" s="1026"/>
      <c r="S36" s="1026"/>
      <c r="T36" s="1026"/>
      <c r="U36" s="1026"/>
      <c r="V36" s="1026">
        <v>895</v>
      </c>
      <c r="W36" s="1026"/>
      <c r="X36" s="1026"/>
      <c r="Y36" s="1026"/>
      <c r="Z36" s="1026"/>
      <c r="AA36" s="1026">
        <f t="shared" si="1"/>
        <v>0</v>
      </c>
      <c r="AB36" s="1026"/>
      <c r="AC36" s="1026"/>
      <c r="AD36" s="1026"/>
      <c r="AE36" s="1027"/>
      <c r="AF36" s="1022">
        <v>0</v>
      </c>
      <c r="AG36" s="1023"/>
      <c r="AH36" s="1023"/>
      <c r="AI36" s="1023"/>
      <c r="AJ36" s="1024"/>
      <c r="AK36" s="967">
        <v>69</v>
      </c>
      <c r="AL36" s="958"/>
      <c r="AM36" s="958"/>
      <c r="AN36" s="958"/>
      <c r="AO36" s="958"/>
      <c r="AP36" s="958">
        <v>2459</v>
      </c>
      <c r="AQ36" s="958"/>
      <c r="AR36" s="958"/>
      <c r="AS36" s="958"/>
      <c r="AT36" s="958"/>
      <c r="AU36" s="958">
        <v>1257</v>
      </c>
      <c r="AV36" s="958"/>
      <c r="AW36" s="958"/>
      <c r="AX36" s="958"/>
      <c r="AY36" s="958"/>
      <c r="AZ36" s="1028" t="s">
        <v>571</v>
      </c>
      <c r="BA36" s="1028"/>
      <c r="BB36" s="1028"/>
      <c r="BC36" s="1028"/>
      <c r="BD36" s="1028"/>
      <c r="BE36" s="959" t="s">
        <v>573</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t="s">
        <v>404</v>
      </c>
      <c r="C37" s="1018"/>
      <c r="D37" s="1018"/>
      <c r="E37" s="1018"/>
      <c r="F37" s="1018"/>
      <c r="G37" s="1018"/>
      <c r="H37" s="1018"/>
      <c r="I37" s="1018"/>
      <c r="J37" s="1018"/>
      <c r="K37" s="1018"/>
      <c r="L37" s="1018"/>
      <c r="M37" s="1018"/>
      <c r="N37" s="1018"/>
      <c r="O37" s="1018"/>
      <c r="P37" s="1019"/>
      <c r="Q37" s="1025">
        <v>2073</v>
      </c>
      <c r="R37" s="1026"/>
      <c r="S37" s="1026"/>
      <c r="T37" s="1026"/>
      <c r="U37" s="1026"/>
      <c r="V37" s="1026">
        <v>2073</v>
      </c>
      <c r="W37" s="1026"/>
      <c r="X37" s="1026"/>
      <c r="Y37" s="1026"/>
      <c r="Z37" s="1026"/>
      <c r="AA37" s="1026">
        <f t="shared" si="1"/>
        <v>0</v>
      </c>
      <c r="AB37" s="1026"/>
      <c r="AC37" s="1026"/>
      <c r="AD37" s="1026"/>
      <c r="AE37" s="1027"/>
      <c r="AF37" s="1022">
        <v>0</v>
      </c>
      <c r="AG37" s="1023"/>
      <c r="AH37" s="1023"/>
      <c r="AI37" s="1023"/>
      <c r="AJ37" s="1024"/>
      <c r="AK37" s="967">
        <v>446</v>
      </c>
      <c r="AL37" s="958"/>
      <c r="AM37" s="958"/>
      <c r="AN37" s="958"/>
      <c r="AO37" s="958"/>
      <c r="AP37" s="958">
        <v>3951</v>
      </c>
      <c r="AQ37" s="958"/>
      <c r="AR37" s="958"/>
      <c r="AS37" s="958"/>
      <c r="AT37" s="958"/>
      <c r="AU37" s="958">
        <v>2743</v>
      </c>
      <c r="AV37" s="958"/>
      <c r="AW37" s="958"/>
      <c r="AX37" s="958"/>
      <c r="AY37" s="958"/>
      <c r="AZ37" s="1028" t="s">
        <v>571</v>
      </c>
      <c r="BA37" s="1028"/>
      <c r="BB37" s="1028"/>
      <c r="BC37" s="1028"/>
      <c r="BD37" s="1028"/>
      <c r="BE37" s="959" t="s">
        <v>573</v>
      </c>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383</v>
      </c>
      <c r="B63" s="924" t="s">
        <v>406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f>SUM(AF28:AJ37)</f>
        <v>8409</v>
      </c>
      <c r="AG63" s="946"/>
      <c r="AH63" s="946"/>
      <c r="AI63" s="946"/>
      <c r="AJ63" s="1009"/>
      <c r="AK63" s="1010"/>
      <c r="AL63" s="950"/>
      <c r="AM63" s="950"/>
      <c r="AN63" s="950"/>
      <c r="AO63" s="950"/>
      <c r="AP63" s="946">
        <f>SUM(AP28:AT37)</f>
        <v>251635</v>
      </c>
      <c r="AQ63" s="946"/>
      <c r="AR63" s="946"/>
      <c r="AS63" s="946"/>
      <c r="AT63" s="946"/>
      <c r="AU63" s="946">
        <f>SUM(AU28:AY37)</f>
        <v>124730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408</v>
      </c>
      <c r="B66" s="983"/>
      <c r="C66" s="983"/>
      <c r="D66" s="983"/>
      <c r="E66" s="983"/>
      <c r="F66" s="983"/>
      <c r="G66" s="983"/>
      <c r="H66" s="983"/>
      <c r="I66" s="983"/>
      <c r="J66" s="983"/>
      <c r="K66" s="983"/>
      <c r="L66" s="983"/>
      <c r="M66" s="983"/>
      <c r="N66" s="983"/>
      <c r="O66" s="983"/>
      <c r="P66" s="984"/>
      <c r="Q66" s="988" t="s">
        <v>387</v>
      </c>
      <c r="R66" s="989"/>
      <c r="S66" s="989"/>
      <c r="T66" s="989"/>
      <c r="U66" s="990"/>
      <c r="V66" s="988" t="s">
        <v>388</v>
      </c>
      <c r="W66" s="989"/>
      <c r="X66" s="989"/>
      <c r="Y66" s="989"/>
      <c r="Z66" s="990"/>
      <c r="AA66" s="988" t="s">
        <v>389</v>
      </c>
      <c r="AB66" s="989"/>
      <c r="AC66" s="989"/>
      <c r="AD66" s="989"/>
      <c r="AE66" s="990"/>
      <c r="AF66" s="994" t="s">
        <v>390</v>
      </c>
      <c r="AG66" s="995"/>
      <c r="AH66" s="995"/>
      <c r="AI66" s="995"/>
      <c r="AJ66" s="996"/>
      <c r="AK66" s="988" t="s">
        <v>391</v>
      </c>
      <c r="AL66" s="983"/>
      <c r="AM66" s="983"/>
      <c r="AN66" s="983"/>
      <c r="AO66" s="984"/>
      <c r="AP66" s="988" t="s">
        <v>392</v>
      </c>
      <c r="AQ66" s="989"/>
      <c r="AR66" s="989"/>
      <c r="AS66" s="989"/>
      <c r="AT66" s="990"/>
      <c r="AU66" s="988" t="s">
        <v>409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574</v>
      </c>
      <c r="C68" s="973"/>
      <c r="D68" s="973"/>
      <c r="E68" s="973"/>
      <c r="F68" s="973"/>
      <c r="G68" s="973"/>
      <c r="H68" s="973"/>
      <c r="I68" s="973"/>
      <c r="J68" s="973"/>
      <c r="K68" s="973"/>
      <c r="L68" s="973"/>
      <c r="M68" s="973"/>
      <c r="N68" s="973"/>
      <c r="O68" s="973"/>
      <c r="P68" s="974"/>
      <c r="Q68" s="975">
        <v>22955</v>
      </c>
      <c r="R68" s="969"/>
      <c r="S68" s="969"/>
      <c r="T68" s="969"/>
      <c r="U68" s="969"/>
      <c r="V68" s="969">
        <v>21287</v>
      </c>
      <c r="W68" s="969"/>
      <c r="X68" s="969"/>
      <c r="Y68" s="969"/>
      <c r="Z68" s="969"/>
      <c r="AA68" s="969">
        <v>1669</v>
      </c>
      <c r="AB68" s="969"/>
      <c r="AC68" s="969"/>
      <c r="AD68" s="969"/>
      <c r="AE68" s="969"/>
      <c r="AF68" s="969">
        <v>1669</v>
      </c>
      <c r="AG68" s="969"/>
      <c r="AH68" s="969"/>
      <c r="AI68" s="969"/>
      <c r="AJ68" s="969"/>
      <c r="AK68" s="969" t="s">
        <v>497</v>
      </c>
      <c r="AL68" s="969"/>
      <c r="AM68" s="969"/>
      <c r="AN68" s="969"/>
      <c r="AO68" s="969"/>
      <c r="AP68" s="969" t="s">
        <v>497</v>
      </c>
      <c r="AQ68" s="969"/>
      <c r="AR68" s="969"/>
      <c r="AS68" s="969"/>
      <c r="AT68" s="969"/>
      <c r="AU68" s="969" t="s">
        <v>497</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575</v>
      </c>
      <c r="C69" s="962"/>
      <c r="D69" s="962"/>
      <c r="E69" s="962"/>
      <c r="F69" s="962"/>
      <c r="G69" s="962"/>
      <c r="H69" s="962"/>
      <c r="I69" s="962"/>
      <c r="J69" s="962"/>
      <c r="K69" s="962"/>
      <c r="L69" s="962"/>
      <c r="M69" s="962"/>
      <c r="N69" s="962"/>
      <c r="O69" s="962"/>
      <c r="P69" s="963"/>
      <c r="Q69" s="964">
        <v>167</v>
      </c>
      <c r="R69" s="958"/>
      <c r="S69" s="958"/>
      <c r="T69" s="958"/>
      <c r="U69" s="958"/>
      <c r="V69" s="958">
        <v>117</v>
      </c>
      <c r="W69" s="958"/>
      <c r="X69" s="958"/>
      <c r="Y69" s="958"/>
      <c r="Z69" s="958"/>
      <c r="AA69" s="958">
        <v>50</v>
      </c>
      <c r="AB69" s="958"/>
      <c r="AC69" s="958"/>
      <c r="AD69" s="958"/>
      <c r="AE69" s="958"/>
      <c r="AF69" s="958">
        <v>50</v>
      </c>
      <c r="AG69" s="958"/>
      <c r="AH69" s="958"/>
      <c r="AI69" s="958"/>
      <c r="AJ69" s="958"/>
      <c r="AK69" s="958" t="s">
        <v>497</v>
      </c>
      <c r="AL69" s="958"/>
      <c r="AM69" s="958"/>
      <c r="AN69" s="958"/>
      <c r="AO69" s="958"/>
      <c r="AP69" s="958" t="s">
        <v>497</v>
      </c>
      <c r="AQ69" s="958"/>
      <c r="AR69" s="958"/>
      <c r="AS69" s="958"/>
      <c r="AT69" s="958"/>
      <c r="AU69" s="958" t="s">
        <v>497</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576</v>
      </c>
      <c r="C70" s="962"/>
      <c r="D70" s="962"/>
      <c r="E70" s="962"/>
      <c r="F70" s="962"/>
      <c r="G70" s="962"/>
      <c r="H70" s="962"/>
      <c r="I70" s="962"/>
      <c r="J70" s="962"/>
      <c r="K70" s="962"/>
      <c r="L70" s="962"/>
      <c r="M70" s="962"/>
      <c r="N70" s="962"/>
      <c r="O70" s="962"/>
      <c r="P70" s="963"/>
      <c r="Q70" s="964">
        <v>104</v>
      </c>
      <c r="R70" s="958"/>
      <c r="S70" s="958"/>
      <c r="T70" s="958"/>
      <c r="U70" s="958"/>
      <c r="V70" s="958">
        <v>98</v>
      </c>
      <c r="W70" s="958"/>
      <c r="X70" s="958"/>
      <c r="Y70" s="958"/>
      <c r="Z70" s="958"/>
      <c r="AA70" s="958">
        <v>6</v>
      </c>
      <c r="AB70" s="958"/>
      <c r="AC70" s="958"/>
      <c r="AD70" s="958"/>
      <c r="AE70" s="958"/>
      <c r="AF70" s="958">
        <v>6</v>
      </c>
      <c r="AG70" s="958"/>
      <c r="AH70" s="958"/>
      <c r="AI70" s="958"/>
      <c r="AJ70" s="958"/>
      <c r="AK70" s="958" t="s">
        <v>497</v>
      </c>
      <c r="AL70" s="958"/>
      <c r="AM70" s="958"/>
      <c r="AN70" s="958"/>
      <c r="AO70" s="958"/>
      <c r="AP70" s="958" t="s">
        <v>497</v>
      </c>
      <c r="AQ70" s="958"/>
      <c r="AR70" s="958"/>
      <c r="AS70" s="958"/>
      <c r="AT70" s="958"/>
      <c r="AU70" s="958" t="s">
        <v>497</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577</v>
      </c>
      <c r="C71" s="962"/>
      <c r="D71" s="962"/>
      <c r="E71" s="962"/>
      <c r="F71" s="962"/>
      <c r="G71" s="962"/>
      <c r="H71" s="962"/>
      <c r="I71" s="962"/>
      <c r="J71" s="962"/>
      <c r="K71" s="962"/>
      <c r="L71" s="962"/>
      <c r="M71" s="962"/>
      <c r="N71" s="962"/>
      <c r="O71" s="962"/>
      <c r="P71" s="963"/>
      <c r="Q71" s="964">
        <v>92</v>
      </c>
      <c r="R71" s="958"/>
      <c r="S71" s="958"/>
      <c r="T71" s="958"/>
      <c r="U71" s="958"/>
      <c r="V71" s="958">
        <v>56</v>
      </c>
      <c r="W71" s="958"/>
      <c r="X71" s="958"/>
      <c r="Y71" s="958"/>
      <c r="Z71" s="958"/>
      <c r="AA71" s="958">
        <v>36</v>
      </c>
      <c r="AB71" s="958"/>
      <c r="AC71" s="958"/>
      <c r="AD71" s="958"/>
      <c r="AE71" s="958"/>
      <c r="AF71" s="958">
        <v>36</v>
      </c>
      <c r="AG71" s="958"/>
      <c r="AH71" s="958"/>
      <c r="AI71" s="958"/>
      <c r="AJ71" s="958"/>
      <c r="AK71" s="958" t="s">
        <v>497</v>
      </c>
      <c r="AL71" s="958"/>
      <c r="AM71" s="958"/>
      <c r="AN71" s="958"/>
      <c r="AO71" s="958"/>
      <c r="AP71" s="958" t="s">
        <v>497</v>
      </c>
      <c r="AQ71" s="958"/>
      <c r="AR71" s="958"/>
      <c r="AS71" s="958"/>
      <c r="AT71" s="958"/>
      <c r="AU71" s="958" t="s">
        <v>497</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578</v>
      </c>
      <c r="C72" s="962"/>
      <c r="D72" s="962"/>
      <c r="E72" s="962"/>
      <c r="F72" s="962"/>
      <c r="G72" s="962"/>
      <c r="H72" s="962"/>
      <c r="I72" s="962"/>
      <c r="J72" s="962"/>
      <c r="K72" s="962"/>
      <c r="L72" s="962"/>
      <c r="M72" s="962"/>
      <c r="N72" s="962"/>
      <c r="O72" s="962"/>
      <c r="P72" s="963"/>
      <c r="Q72" s="964">
        <v>3319</v>
      </c>
      <c r="R72" s="958"/>
      <c r="S72" s="958"/>
      <c r="T72" s="958"/>
      <c r="U72" s="958"/>
      <c r="V72" s="958">
        <v>2789</v>
      </c>
      <c r="W72" s="958"/>
      <c r="X72" s="958"/>
      <c r="Y72" s="958"/>
      <c r="Z72" s="958"/>
      <c r="AA72" s="958">
        <v>530</v>
      </c>
      <c r="AB72" s="958"/>
      <c r="AC72" s="958"/>
      <c r="AD72" s="958"/>
      <c r="AE72" s="958"/>
      <c r="AF72" s="958">
        <v>530</v>
      </c>
      <c r="AG72" s="958"/>
      <c r="AH72" s="958"/>
      <c r="AI72" s="958"/>
      <c r="AJ72" s="958"/>
      <c r="AK72" s="958" t="s">
        <v>497</v>
      </c>
      <c r="AL72" s="958"/>
      <c r="AM72" s="958"/>
      <c r="AN72" s="958"/>
      <c r="AO72" s="958"/>
      <c r="AP72" s="958" t="s">
        <v>497</v>
      </c>
      <c r="AQ72" s="958"/>
      <c r="AR72" s="958"/>
      <c r="AS72" s="958"/>
      <c r="AT72" s="958"/>
      <c r="AU72" s="958" t="s">
        <v>497</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579</v>
      </c>
      <c r="C73" s="962"/>
      <c r="D73" s="962"/>
      <c r="E73" s="962"/>
      <c r="F73" s="962"/>
      <c r="G73" s="962"/>
      <c r="H73" s="962"/>
      <c r="I73" s="962"/>
      <c r="J73" s="962"/>
      <c r="K73" s="962"/>
      <c r="L73" s="962"/>
      <c r="M73" s="962"/>
      <c r="N73" s="962"/>
      <c r="O73" s="962"/>
      <c r="P73" s="963"/>
      <c r="Q73" s="964">
        <v>798483</v>
      </c>
      <c r="R73" s="958"/>
      <c r="S73" s="958"/>
      <c r="T73" s="958"/>
      <c r="U73" s="958"/>
      <c r="V73" s="958">
        <v>787972</v>
      </c>
      <c r="W73" s="958"/>
      <c r="X73" s="958"/>
      <c r="Y73" s="958"/>
      <c r="Z73" s="958"/>
      <c r="AA73" s="958">
        <v>10511</v>
      </c>
      <c r="AB73" s="958"/>
      <c r="AC73" s="958"/>
      <c r="AD73" s="958"/>
      <c r="AE73" s="958"/>
      <c r="AF73" s="958">
        <v>10511</v>
      </c>
      <c r="AG73" s="958"/>
      <c r="AH73" s="958"/>
      <c r="AI73" s="958"/>
      <c r="AJ73" s="958"/>
      <c r="AK73" s="958" t="s">
        <v>497</v>
      </c>
      <c r="AL73" s="958"/>
      <c r="AM73" s="958"/>
      <c r="AN73" s="958"/>
      <c r="AO73" s="958"/>
      <c r="AP73" s="958" t="s">
        <v>497</v>
      </c>
      <c r="AQ73" s="958"/>
      <c r="AR73" s="958"/>
      <c r="AS73" s="958"/>
      <c r="AT73" s="958"/>
      <c r="AU73" s="958" t="s">
        <v>497</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383</v>
      </c>
      <c r="B88" s="924" t="s">
        <v>410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SUM(AF68:AJ73)</f>
        <v>12802</v>
      </c>
      <c r="AG88" s="946"/>
      <c r="AH88" s="946"/>
      <c r="AI88" s="946"/>
      <c r="AJ88" s="946"/>
      <c r="AK88" s="950"/>
      <c r="AL88" s="950"/>
      <c r="AM88" s="950"/>
      <c r="AN88" s="950"/>
      <c r="AO88" s="950"/>
      <c r="AP88" s="946" t="s">
        <v>571</v>
      </c>
      <c r="AQ88" s="946"/>
      <c r="AR88" s="946"/>
      <c r="AS88" s="946"/>
      <c r="AT88" s="946"/>
      <c r="AU88" s="946" t="s">
        <v>571</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383</v>
      </c>
      <c r="BR102" s="924" t="s">
        <v>411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1568</v>
      </c>
      <c r="CS102" s="940"/>
      <c r="CT102" s="940"/>
      <c r="CU102" s="940"/>
      <c r="CV102" s="941"/>
      <c r="CW102" s="939">
        <v>1290</v>
      </c>
      <c r="CX102" s="940"/>
      <c r="CY102" s="940"/>
      <c r="CZ102" s="940"/>
      <c r="DA102" s="941"/>
      <c r="DB102" s="939">
        <v>2873</v>
      </c>
      <c r="DC102" s="940"/>
      <c r="DD102" s="940"/>
      <c r="DE102" s="940"/>
      <c r="DF102" s="941"/>
      <c r="DG102" s="939" t="s">
        <v>571</v>
      </c>
      <c r="DH102" s="940"/>
      <c r="DI102" s="940"/>
      <c r="DJ102" s="940"/>
      <c r="DK102" s="941"/>
      <c r="DL102" s="939" t="s">
        <v>571</v>
      </c>
      <c r="DM102" s="940"/>
      <c r="DN102" s="940"/>
      <c r="DO102" s="940"/>
      <c r="DP102" s="941"/>
      <c r="DQ102" s="939" t="s">
        <v>571</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412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413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419</v>
      </c>
      <c r="AB109" s="883"/>
      <c r="AC109" s="883"/>
      <c r="AD109" s="883"/>
      <c r="AE109" s="884"/>
      <c r="AF109" s="885" t="s">
        <v>420</v>
      </c>
      <c r="AG109" s="883"/>
      <c r="AH109" s="883"/>
      <c r="AI109" s="883"/>
      <c r="AJ109" s="884"/>
      <c r="AK109" s="885" t="s">
        <v>294</v>
      </c>
      <c r="AL109" s="883"/>
      <c r="AM109" s="883"/>
      <c r="AN109" s="883"/>
      <c r="AO109" s="884"/>
      <c r="AP109" s="885" t="s">
        <v>421</v>
      </c>
      <c r="AQ109" s="883"/>
      <c r="AR109" s="883"/>
      <c r="AS109" s="883"/>
      <c r="AT109" s="916"/>
      <c r="AU109" s="882" t="s">
        <v>418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419</v>
      </c>
      <c r="BR109" s="883"/>
      <c r="BS109" s="883"/>
      <c r="BT109" s="883"/>
      <c r="BU109" s="884"/>
      <c r="BV109" s="885" t="s">
        <v>420</v>
      </c>
      <c r="BW109" s="883"/>
      <c r="BX109" s="883"/>
      <c r="BY109" s="883"/>
      <c r="BZ109" s="884"/>
      <c r="CA109" s="885" t="s">
        <v>294</v>
      </c>
      <c r="CB109" s="883"/>
      <c r="CC109" s="883"/>
      <c r="CD109" s="883"/>
      <c r="CE109" s="884"/>
      <c r="CF109" s="923" t="s">
        <v>421</v>
      </c>
      <c r="CG109" s="923"/>
      <c r="CH109" s="923"/>
      <c r="CI109" s="923"/>
      <c r="CJ109" s="923"/>
      <c r="CK109" s="885" t="s">
        <v>422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419</v>
      </c>
      <c r="DH109" s="883"/>
      <c r="DI109" s="883"/>
      <c r="DJ109" s="883"/>
      <c r="DK109" s="884"/>
      <c r="DL109" s="885" t="s">
        <v>420</v>
      </c>
      <c r="DM109" s="883"/>
      <c r="DN109" s="883"/>
      <c r="DO109" s="883"/>
      <c r="DP109" s="884"/>
      <c r="DQ109" s="885" t="s">
        <v>294</v>
      </c>
      <c r="DR109" s="883"/>
      <c r="DS109" s="883"/>
      <c r="DT109" s="883"/>
      <c r="DU109" s="884"/>
      <c r="DV109" s="885" t="s">
        <v>421</v>
      </c>
      <c r="DW109" s="883"/>
      <c r="DX109" s="883"/>
      <c r="DY109" s="883"/>
      <c r="DZ109" s="916"/>
    </row>
    <row r="110" spans="1:131" s="212" customFormat="1" ht="26.25" customHeight="1" x14ac:dyDescent="0.15">
      <c r="A110" s="794" t="s">
        <v>423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22204620</v>
      </c>
      <c r="AB110" s="876"/>
      <c r="AC110" s="876"/>
      <c r="AD110" s="876"/>
      <c r="AE110" s="877"/>
      <c r="AF110" s="878">
        <v>22312020</v>
      </c>
      <c r="AG110" s="876"/>
      <c r="AH110" s="876"/>
      <c r="AI110" s="876"/>
      <c r="AJ110" s="877"/>
      <c r="AK110" s="878">
        <v>20454246</v>
      </c>
      <c r="AL110" s="876"/>
      <c r="AM110" s="876"/>
      <c r="AN110" s="876"/>
      <c r="AO110" s="877"/>
      <c r="AP110" s="879">
        <v>8.4</v>
      </c>
      <c r="AQ110" s="880"/>
      <c r="AR110" s="880"/>
      <c r="AS110" s="880"/>
      <c r="AT110" s="881"/>
      <c r="AU110" s="917" t="s">
        <v>69</v>
      </c>
      <c r="AV110" s="918"/>
      <c r="AW110" s="918"/>
      <c r="AX110" s="918"/>
      <c r="AY110" s="918"/>
      <c r="AZ110" s="847" t="s">
        <v>424</v>
      </c>
      <c r="BA110" s="795"/>
      <c r="BB110" s="795"/>
      <c r="BC110" s="795"/>
      <c r="BD110" s="795"/>
      <c r="BE110" s="795"/>
      <c r="BF110" s="795"/>
      <c r="BG110" s="795"/>
      <c r="BH110" s="795"/>
      <c r="BI110" s="795"/>
      <c r="BJ110" s="795"/>
      <c r="BK110" s="795"/>
      <c r="BL110" s="795"/>
      <c r="BM110" s="795"/>
      <c r="BN110" s="795"/>
      <c r="BO110" s="795"/>
      <c r="BP110" s="796"/>
      <c r="BQ110" s="848">
        <v>835279497</v>
      </c>
      <c r="BR110" s="829"/>
      <c r="BS110" s="829"/>
      <c r="BT110" s="829"/>
      <c r="BU110" s="829"/>
      <c r="BV110" s="829">
        <v>834783543</v>
      </c>
      <c r="BW110" s="829"/>
      <c r="BX110" s="829"/>
      <c r="BY110" s="829"/>
      <c r="BZ110" s="829"/>
      <c r="CA110" s="829">
        <v>835621173</v>
      </c>
      <c r="CB110" s="829"/>
      <c r="CC110" s="829"/>
      <c r="CD110" s="829"/>
      <c r="CE110" s="829"/>
      <c r="CF110" s="853">
        <v>344</v>
      </c>
      <c r="CG110" s="854"/>
      <c r="CH110" s="854"/>
      <c r="CI110" s="854"/>
      <c r="CJ110" s="854"/>
      <c r="CK110" s="913" t="s">
        <v>425</v>
      </c>
      <c r="CL110" s="806"/>
      <c r="CM110" s="847" t="s">
        <v>426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607833</v>
      </c>
      <c r="DH110" s="829"/>
      <c r="DI110" s="829"/>
      <c r="DJ110" s="829"/>
      <c r="DK110" s="829"/>
      <c r="DL110" s="829">
        <v>390414</v>
      </c>
      <c r="DM110" s="829"/>
      <c r="DN110" s="829"/>
      <c r="DO110" s="829"/>
      <c r="DP110" s="829"/>
      <c r="DQ110" s="829">
        <v>172819</v>
      </c>
      <c r="DR110" s="829"/>
      <c r="DS110" s="829"/>
      <c r="DT110" s="829"/>
      <c r="DU110" s="829"/>
      <c r="DV110" s="830">
        <v>0.1</v>
      </c>
      <c r="DW110" s="830"/>
      <c r="DX110" s="830"/>
      <c r="DY110" s="830"/>
      <c r="DZ110" s="831"/>
    </row>
    <row r="111" spans="1:131" s="212" customFormat="1" ht="26.25" customHeight="1" x14ac:dyDescent="0.15">
      <c r="A111" s="761" t="s">
        <v>427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v>2458786</v>
      </c>
      <c r="AB111" s="906"/>
      <c r="AC111" s="906"/>
      <c r="AD111" s="906"/>
      <c r="AE111" s="907"/>
      <c r="AF111" s="908">
        <v>1825277</v>
      </c>
      <c r="AG111" s="906"/>
      <c r="AH111" s="906"/>
      <c r="AI111" s="906"/>
      <c r="AJ111" s="907"/>
      <c r="AK111" s="908">
        <v>1325568</v>
      </c>
      <c r="AL111" s="906"/>
      <c r="AM111" s="906"/>
      <c r="AN111" s="906"/>
      <c r="AO111" s="907"/>
      <c r="AP111" s="909">
        <v>0.5</v>
      </c>
      <c r="AQ111" s="910"/>
      <c r="AR111" s="910"/>
      <c r="AS111" s="910"/>
      <c r="AT111" s="911"/>
      <c r="AU111" s="919"/>
      <c r="AV111" s="920"/>
      <c r="AW111" s="920"/>
      <c r="AX111" s="920"/>
      <c r="AY111" s="920"/>
      <c r="AZ111" s="802" t="s">
        <v>428</v>
      </c>
      <c r="BA111" s="739"/>
      <c r="BB111" s="739"/>
      <c r="BC111" s="739"/>
      <c r="BD111" s="739"/>
      <c r="BE111" s="739"/>
      <c r="BF111" s="739"/>
      <c r="BG111" s="739"/>
      <c r="BH111" s="739"/>
      <c r="BI111" s="739"/>
      <c r="BJ111" s="739"/>
      <c r="BK111" s="739"/>
      <c r="BL111" s="739"/>
      <c r="BM111" s="739"/>
      <c r="BN111" s="739"/>
      <c r="BO111" s="739"/>
      <c r="BP111" s="740"/>
      <c r="BQ111" s="803">
        <v>10836868</v>
      </c>
      <c r="BR111" s="804"/>
      <c r="BS111" s="804"/>
      <c r="BT111" s="804"/>
      <c r="BU111" s="804"/>
      <c r="BV111" s="804">
        <v>10204517</v>
      </c>
      <c r="BW111" s="804"/>
      <c r="BX111" s="804"/>
      <c r="BY111" s="804"/>
      <c r="BZ111" s="804"/>
      <c r="CA111" s="804">
        <v>10014922</v>
      </c>
      <c r="CB111" s="804"/>
      <c r="CC111" s="804"/>
      <c r="CD111" s="804"/>
      <c r="CE111" s="804"/>
      <c r="CF111" s="862">
        <v>4.0999999999999996</v>
      </c>
      <c r="CG111" s="863"/>
      <c r="CH111" s="863"/>
      <c r="CI111" s="863"/>
      <c r="CJ111" s="863"/>
      <c r="CK111" s="914"/>
      <c r="CL111" s="808"/>
      <c r="CM111" s="802" t="s">
        <v>429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4523906</v>
      </c>
      <c r="DH111" s="804"/>
      <c r="DI111" s="804"/>
      <c r="DJ111" s="804"/>
      <c r="DK111" s="804"/>
      <c r="DL111" s="804">
        <v>4464648</v>
      </c>
      <c r="DM111" s="804"/>
      <c r="DN111" s="804"/>
      <c r="DO111" s="804"/>
      <c r="DP111" s="804"/>
      <c r="DQ111" s="804">
        <v>4404383</v>
      </c>
      <c r="DR111" s="804"/>
      <c r="DS111" s="804"/>
      <c r="DT111" s="804"/>
      <c r="DU111" s="804"/>
      <c r="DV111" s="781">
        <v>1.8</v>
      </c>
      <c r="DW111" s="781"/>
      <c r="DX111" s="781"/>
      <c r="DY111" s="781"/>
      <c r="DZ111" s="782"/>
    </row>
    <row r="112" spans="1:131" s="212" customFormat="1" ht="26.25" customHeight="1" x14ac:dyDescent="0.15">
      <c r="A112" s="899" t="s">
        <v>430</v>
      </c>
      <c r="B112" s="900"/>
      <c r="C112" s="739" t="s">
        <v>431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28721618</v>
      </c>
      <c r="AB112" s="767"/>
      <c r="AC112" s="767"/>
      <c r="AD112" s="767"/>
      <c r="AE112" s="768"/>
      <c r="AF112" s="769">
        <v>29858366</v>
      </c>
      <c r="AG112" s="767"/>
      <c r="AH112" s="767"/>
      <c r="AI112" s="767"/>
      <c r="AJ112" s="768"/>
      <c r="AK112" s="769">
        <v>31253094</v>
      </c>
      <c r="AL112" s="767"/>
      <c r="AM112" s="767"/>
      <c r="AN112" s="767"/>
      <c r="AO112" s="768"/>
      <c r="AP112" s="811">
        <v>12.9</v>
      </c>
      <c r="AQ112" s="812"/>
      <c r="AR112" s="812"/>
      <c r="AS112" s="812"/>
      <c r="AT112" s="813"/>
      <c r="AU112" s="919"/>
      <c r="AV112" s="920"/>
      <c r="AW112" s="920"/>
      <c r="AX112" s="920"/>
      <c r="AY112" s="920"/>
      <c r="AZ112" s="802" t="s">
        <v>432</v>
      </c>
      <c r="BA112" s="739"/>
      <c r="BB112" s="739"/>
      <c r="BC112" s="739"/>
      <c r="BD112" s="739"/>
      <c r="BE112" s="739"/>
      <c r="BF112" s="739"/>
      <c r="BG112" s="739"/>
      <c r="BH112" s="739"/>
      <c r="BI112" s="739"/>
      <c r="BJ112" s="739"/>
      <c r="BK112" s="739"/>
      <c r="BL112" s="739"/>
      <c r="BM112" s="739"/>
      <c r="BN112" s="739"/>
      <c r="BO112" s="739"/>
      <c r="BP112" s="740"/>
      <c r="BQ112" s="803">
        <v>124719193</v>
      </c>
      <c r="BR112" s="804"/>
      <c r="BS112" s="804"/>
      <c r="BT112" s="804"/>
      <c r="BU112" s="804"/>
      <c r="BV112" s="804">
        <v>125047245</v>
      </c>
      <c r="BW112" s="804"/>
      <c r="BX112" s="804"/>
      <c r="BY112" s="804"/>
      <c r="BZ112" s="804"/>
      <c r="CA112" s="804">
        <v>124729635</v>
      </c>
      <c r="CB112" s="804"/>
      <c r="CC112" s="804"/>
      <c r="CD112" s="804"/>
      <c r="CE112" s="804"/>
      <c r="CF112" s="862">
        <v>51.4</v>
      </c>
      <c r="CG112" s="863"/>
      <c r="CH112" s="863"/>
      <c r="CI112" s="863"/>
      <c r="CJ112" s="863"/>
      <c r="CK112" s="914"/>
      <c r="CL112" s="808"/>
      <c r="CM112" s="802" t="s">
        <v>433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414183</v>
      </c>
      <c r="DH112" s="804"/>
      <c r="DI112" s="804"/>
      <c r="DJ112" s="804"/>
      <c r="DK112" s="804"/>
      <c r="DL112" s="804">
        <v>386955</v>
      </c>
      <c r="DM112" s="804"/>
      <c r="DN112" s="804"/>
      <c r="DO112" s="804"/>
      <c r="DP112" s="804"/>
      <c r="DQ112" s="804">
        <v>359619</v>
      </c>
      <c r="DR112" s="804"/>
      <c r="DS112" s="804"/>
      <c r="DT112" s="804"/>
      <c r="DU112" s="804"/>
      <c r="DV112" s="781">
        <v>0.1</v>
      </c>
      <c r="DW112" s="781"/>
      <c r="DX112" s="781"/>
      <c r="DY112" s="781"/>
      <c r="DZ112" s="782"/>
    </row>
    <row r="113" spans="1:130" s="212" customFormat="1" ht="26.25" customHeight="1" x14ac:dyDescent="0.15">
      <c r="A113" s="901"/>
      <c r="B113" s="902"/>
      <c r="C113" s="739" t="s">
        <v>434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9542107</v>
      </c>
      <c r="AB113" s="906"/>
      <c r="AC113" s="906"/>
      <c r="AD113" s="906"/>
      <c r="AE113" s="907"/>
      <c r="AF113" s="908">
        <v>9889042</v>
      </c>
      <c r="AG113" s="906"/>
      <c r="AH113" s="906"/>
      <c r="AI113" s="906"/>
      <c r="AJ113" s="907"/>
      <c r="AK113" s="908">
        <v>8928246</v>
      </c>
      <c r="AL113" s="906"/>
      <c r="AM113" s="906"/>
      <c r="AN113" s="906"/>
      <c r="AO113" s="907"/>
      <c r="AP113" s="909">
        <v>3.7</v>
      </c>
      <c r="AQ113" s="910"/>
      <c r="AR113" s="910"/>
      <c r="AS113" s="910"/>
      <c r="AT113" s="911"/>
      <c r="AU113" s="919"/>
      <c r="AV113" s="920"/>
      <c r="AW113" s="920"/>
      <c r="AX113" s="920"/>
      <c r="AY113" s="920"/>
      <c r="AZ113" s="802" t="s">
        <v>435</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438</v>
      </c>
      <c r="BA114" s="739"/>
      <c r="BB114" s="739"/>
      <c r="BC114" s="739"/>
      <c r="BD114" s="739"/>
      <c r="BE114" s="739"/>
      <c r="BF114" s="739"/>
      <c r="BG114" s="739"/>
      <c r="BH114" s="739"/>
      <c r="BI114" s="739"/>
      <c r="BJ114" s="739"/>
      <c r="BK114" s="739"/>
      <c r="BL114" s="739"/>
      <c r="BM114" s="739"/>
      <c r="BN114" s="739"/>
      <c r="BO114" s="739"/>
      <c r="BP114" s="740"/>
      <c r="BQ114" s="803">
        <v>57415303</v>
      </c>
      <c r="BR114" s="804"/>
      <c r="BS114" s="804"/>
      <c r="BT114" s="804"/>
      <c r="BU114" s="804"/>
      <c r="BV114" s="804">
        <v>59941230</v>
      </c>
      <c r="BW114" s="804"/>
      <c r="BX114" s="804"/>
      <c r="BY114" s="804"/>
      <c r="BZ114" s="804"/>
      <c r="CA114" s="804">
        <v>60570787</v>
      </c>
      <c r="CB114" s="804"/>
      <c r="CC114" s="804"/>
      <c r="CD114" s="804"/>
      <c r="CE114" s="804"/>
      <c r="CF114" s="862">
        <v>24.9</v>
      </c>
      <c r="CG114" s="863"/>
      <c r="CH114" s="863"/>
      <c r="CI114" s="863"/>
      <c r="CJ114" s="863"/>
      <c r="CK114" s="914"/>
      <c r="CL114" s="808"/>
      <c r="CM114" s="802" t="s">
        <v>439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440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1267271</v>
      </c>
      <c r="AB115" s="906"/>
      <c r="AC115" s="906"/>
      <c r="AD115" s="906"/>
      <c r="AE115" s="907"/>
      <c r="AF115" s="908">
        <v>1304051</v>
      </c>
      <c r="AG115" s="906"/>
      <c r="AH115" s="906"/>
      <c r="AI115" s="906"/>
      <c r="AJ115" s="907"/>
      <c r="AK115" s="908">
        <v>1359016</v>
      </c>
      <c r="AL115" s="906"/>
      <c r="AM115" s="906"/>
      <c r="AN115" s="906"/>
      <c r="AO115" s="907"/>
      <c r="AP115" s="909">
        <v>0.6</v>
      </c>
      <c r="AQ115" s="910"/>
      <c r="AR115" s="910"/>
      <c r="AS115" s="910"/>
      <c r="AT115" s="911"/>
      <c r="AU115" s="919"/>
      <c r="AV115" s="920"/>
      <c r="AW115" s="920"/>
      <c r="AX115" s="920"/>
      <c r="AY115" s="920"/>
      <c r="AZ115" s="802" t="s">
        <v>441</v>
      </c>
      <c r="BA115" s="739"/>
      <c r="BB115" s="739"/>
      <c r="BC115" s="739"/>
      <c r="BD115" s="739"/>
      <c r="BE115" s="739"/>
      <c r="BF115" s="739"/>
      <c r="BG115" s="739"/>
      <c r="BH115" s="739"/>
      <c r="BI115" s="739"/>
      <c r="BJ115" s="739"/>
      <c r="BK115" s="739"/>
      <c r="BL115" s="739"/>
      <c r="BM115" s="739"/>
      <c r="BN115" s="739"/>
      <c r="BO115" s="739"/>
      <c r="BP115" s="740"/>
      <c r="BQ115" s="803">
        <v>305284</v>
      </c>
      <c r="BR115" s="804"/>
      <c r="BS115" s="804"/>
      <c r="BT115" s="804"/>
      <c r="BU115" s="804"/>
      <c r="BV115" s="804">
        <v>164832</v>
      </c>
      <c r="BW115" s="804"/>
      <c r="BX115" s="804"/>
      <c r="BY115" s="804"/>
      <c r="BZ115" s="804"/>
      <c r="CA115" s="804" t="s">
        <v>122</v>
      </c>
      <c r="CB115" s="804"/>
      <c r="CC115" s="804"/>
      <c r="CD115" s="804"/>
      <c r="CE115" s="804"/>
      <c r="CF115" s="862" t="s">
        <v>122</v>
      </c>
      <c r="CG115" s="863"/>
      <c r="CH115" s="863"/>
      <c r="CI115" s="863"/>
      <c r="CJ115" s="863"/>
      <c r="CK115" s="914"/>
      <c r="CL115" s="808"/>
      <c r="CM115" s="802" t="s">
        <v>442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443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71805</v>
      </c>
      <c r="DH116" s="767"/>
      <c r="DI116" s="767"/>
      <c r="DJ116" s="767"/>
      <c r="DK116" s="768"/>
      <c r="DL116" s="769">
        <v>46538</v>
      </c>
      <c r="DM116" s="767"/>
      <c r="DN116" s="767"/>
      <c r="DO116" s="767"/>
      <c r="DP116" s="768"/>
      <c r="DQ116" s="769">
        <v>31683</v>
      </c>
      <c r="DR116" s="767"/>
      <c r="DS116" s="767"/>
      <c r="DT116" s="767"/>
      <c r="DU116" s="768"/>
      <c r="DV116" s="811">
        <v>0</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446</v>
      </c>
      <c r="Z117" s="884"/>
      <c r="AA117" s="889">
        <v>64194402</v>
      </c>
      <c r="AB117" s="890"/>
      <c r="AC117" s="890"/>
      <c r="AD117" s="890"/>
      <c r="AE117" s="891"/>
      <c r="AF117" s="892">
        <v>65188756</v>
      </c>
      <c r="AG117" s="890"/>
      <c r="AH117" s="890"/>
      <c r="AI117" s="890"/>
      <c r="AJ117" s="891"/>
      <c r="AK117" s="892">
        <v>63320170</v>
      </c>
      <c r="AL117" s="890"/>
      <c r="AM117" s="890"/>
      <c r="AN117" s="890"/>
      <c r="AO117" s="891"/>
      <c r="AP117" s="893"/>
      <c r="AQ117" s="894"/>
      <c r="AR117" s="894"/>
      <c r="AS117" s="894"/>
      <c r="AT117" s="895"/>
      <c r="AU117" s="919"/>
      <c r="AV117" s="920"/>
      <c r="AW117" s="920"/>
      <c r="AX117" s="920"/>
      <c r="AY117" s="920"/>
      <c r="AZ117" s="850" t="s">
        <v>447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422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419</v>
      </c>
      <c r="AB118" s="883"/>
      <c r="AC118" s="883"/>
      <c r="AD118" s="883"/>
      <c r="AE118" s="884"/>
      <c r="AF118" s="885" t="s">
        <v>420</v>
      </c>
      <c r="AG118" s="883"/>
      <c r="AH118" s="883"/>
      <c r="AI118" s="883"/>
      <c r="AJ118" s="884"/>
      <c r="AK118" s="885" t="s">
        <v>294</v>
      </c>
      <c r="AL118" s="883"/>
      <c r="AM118" s="883"/>
      <c r="AN118" s="883"/>
      <c r="AO118" s="884"/>
      <c r="AP118" s="886" t="s">
        <v>421</v>
      </c>
      <c r="AQ118" s="887"/>
      <c r="AR118" s="887"/>
      <c r="AS118" s="887"/>
      <c r="AT118" s="888"/>
      <c r="AU118" s="919"/>
      <c r="AV118" s="920"/>
      <c r="AW118" s="920"/>
      <c r="AX118" s="920"/>
      <c r="AY118" s="920"/>
      <c r="AZ118" s="825" t="s">
        <v>449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450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425</v>
      </c>
      <c r="B119" s="806"/>
      <c r="C119" s="847" t="s">
        <v>426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217246</v>
      </c>
      <c r="AB119" s="876"/>
      <c r="AC119" s="876"/>
      <c r="AD119" s="876"/>
      <c r="AE119" s="877"/>
      <c r="AF119" s="878">
        <v>217419</v>
      </c>
      <c r="AG119" s="876"/>
      <c r="AH119" s="876"/>
      <c r="AI119" s="876"/>
      <c r="AJ119" s="877"/>
      <c r="AK119" s="878">
        <v>217595</v>
      </c>
      <c r="AL119" s="876"/>
      <c r="AM119" s="876"/>
      <c r="AN119" s="876"/>
      <c r="AO119" s="877"/>
      <c r="AP119" s="879">
        <v>0.1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451</v>
      </c>
      <c r="BP119" s="865"/>
      <c r="BQ119" s="866">
        <v>1028556145</v>
      </c>
      <c r="BR119" s="832"/>
      <c r="BS119" s="832"/>
      <c r="BT119" s="832"/>
      <c r="BU119" s="832"/>
      <c r="BV119" s="832">
        <v>1030141367</v>
      </c>
      <c r="BW119" s="832"/>
      <c r="BX119" s="832"/>
      <c r="BY119" s="832"/>
      <c r="BZ119" s="832"/>
      <c r="CA119" s="832">
        <v>1030936517</v>
      </c>
      <c r="CB119" s="832"/>
      <c r="CC119" s="832"/>
      <c r="CD119" s="832"/>
      <c r="CE119" s="832"/>
      <c r="CF119" s="735"/>
      <c r="CG119" s="736"/>
      <c r="CH119" s="736"/>
      <c r="CI119" s="736"/>
      <c r="CJ119" s="821"/>
      <c r="CK119" s="915"/>
      <c r="CL119" s="810"/>
      <c r="CM119" s="825" t="s">
        <v>452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5219141</v>
      </c>
      <c r="DH119" s="751"/>
      <c r="DI119" s="751"/>
      <c r="DJ119" s="751"/>
      <c r="DK119" s="752"/>
      <c r="DL119" s="753">
        <v>4915962</v>
      </c>
      <c r="DM119" s="751"/>
      <c r="DN119" s="751"/>
      <c r="DO119" s="751"/>
      <c r="DP119" s="752"/>
      <c r="DQ119" s="753">
        <v>5046418</v>
      </c>
      <c r="DR119" s="751"/>
      <c r="DS119" s="751"/>
      <c r="DT119" s="751"/>
      <c r="DU119" s="752"/>
      <c r="DV119" s="835">
        <v>2.1</v>
      </c>
      <c r="DW119" s="836"/>
      <c r="DX119" s="836"/>
      <c r="DY119" s="836"/>
      <c r="DZ119" s="837"/>
    </row>
    <row r="120" spans="1:130" s="212" customFormat="1" ht="26.25" customHeight="1" x14ac:dyDescent="0.15">
      <c r="A120" s="807"/>
      <c r="B120" s="808"/>
      <c r="C120" s="802" t="s">
        <v>429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73425</v>
      </c>
      <c r="AB120" s="767"/>
      <c r="AC120" s="767"/>
      <c r="AD120" s="767"/>
      <c r="AE120" s="768"/>
      <c r="AF120" s="769">
        <v>73425</v>
      </c>
      <c r="AG120" s="767"/>
      <c r="AH120" s="767"/>
      <c r="AI120" s="767"/>
      <c r="AJ120" s="768"/>
      <c r="AK120" s="769">
        <v>73425</v>
      </c>
      <c r="AL120" s="767"/>
      <c r="AM120" s="767"/>
      <c r="AN120" s="767"/>
      <c r="AO120" s="768"/>
      <c r="AP120" s="811">
        <v>0</v>
      </c>
      <c r="AQ120" s="812"/>
      <c r="AR120" s="812"/>
      <c r="AS120" s="812"/>
      <c r="AT120" s="813"/>
      <c r="AU120" s="867" t="s">
        <v>453</v>
      </c>
      <c r="AV120" s="868"/>
      <c r="AW120" s="868"/>
      <c r="AX120" s="868"/>
      <c r="AY120" s="869"/>
      <c r="AZ120" s="847" t="s">
        <v>454</v>
      </c>
      <c r="BA120" s="795"/>
      <c r="BB120" s="795"/>
      <c r="BC120" s="795"/>
      <c r="BD120" s="795"/>
      <c r="BE120" s="795"/>
      <c r="BF120" s="795"/>
      <c r="BG120" s="795"/>
      <c r="BH120" s="795"/>
      <c r="BI120" s="795"/>
      <c r="BJ120" s="795"/>
      <c r="BK120" s="795"/>
      <c r="BL120" s="795"/>
      <c r="BM120" s="795"/>
      <c r="BN120" s="795"/>
      <c r="BO120" s="795"/>
      <c r="BP120" s="796"/>
      <c r="BQ120" s="848">
        <v>141690083</v>
      </c>
      <c r="BR120" s="829"/>
      <c r="BS120" s="829"/>
      <c r="BT120" s="829"/>
      <c r="BU120" s="829"/>
      <c r="BV120" s="829">
        <v>151651154</v>
      </c>
      <c r="BW120" s="829"/>
      <c r="BX120" s="829"/>
      <c r="BY120" s="829"/>
      <c r="BZ120" s="829"/>
      <c r="CA120" s="829">
        <v>151913500</v>
      </c>
      <c r="CB120" s="829"/>
      <c r="CC120" s="829"/>
      <c r="CD120" s="829"/>
      <c r="CE120" s="829"/>
      <c r="CF120" s="853">
        <v>62.5</v>
      </c>
      <c r="CG120" s="854"/>
      <c r="CH120" s="854"/>
      <c r="CI120" s="854"/>
      <c r="CJ120" s="854"/>
      <c r="CK120" s="855" t="s">
        <v>455</v>
      </c>
      <c r="CL120" s="839"/>
      <c r="CM120" s="839"/>
      <c r="CN120" s="839"/>
      <c r="CO120" s="840"/>
      <c r="CP120" s="859" t="s">
        <v>400</v>
      </c>
      <c r="CQ120" s="860"/>
      <c r="CR120" s="860"/>
      <c r="CS120" s="860"/>
      <c r="CT120" s="860"/>
      <c r="CU120" s="860"/>
      <c r="CV120" s="860"/>
      <c r="CW120" s="860"/>
      <c r="CX120" s="860"/>
      <c r="CY120" s="860"/>
      <c r="CZ120" s="860"/>
      <c r="DA120" s="860"/>
      <c r="DB120" s="860"/>
      <c r="DC120" s="860"/>
      <c r="DD120" s="860"/>
      <c r="DE120" s="860"/>
      <c r="DF120" s="861"/>
      <c r="DG120" s="848">
        <v>101646402</v>
      </c>
      <c r="DH120" s="829"/>
      <c r="DI120" s="829"/>
      <c r="DJ120" s="829"/>
      <c r="DK120" s="829"/>
      <c r="DL120" s="829">
        <v>102430777</v>
      </c>
      <c r="DM120" s="829"/>
      <c r="DN120" s="829"/>
      <c r="DO120" s="829"/>
      <c r="DP120" s="829"/>
      <c r="DQ120" s="829">
        <v>100390184</v>
      </c>
      <c r="DR120" s="829"/>
      <c r="DS120" s="829"/>
      <c r="DT120" s="829"/>
      <c r="DU120" s="829"/>
      <c r="DV120" s="830">
        <v>41.3</v>
      </c>
      <c r="DW120" s="830"/>
      <c r="DX120" s="830"/>
      <c r="DY120" s="830"/>
      <c r="DZ120" s="831"/>
    </row>
    <row r="121" spans="1:130" s="212" customFormat="1" ht="26.25" customHeight="1" x14ac:dyDescent="0.15">
      <c r="A121" s="807"/>
      <c r="B121" s="808"/>
      <c r="C121" s="850" t="s">
        <v>456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829</v>
      </c>
      <c r="AB121" s="767"/>
      <c r="AC121" s="767"/>
      <c r="AD121" s="767"/>
      <c r="AE121" s="768"/>
      <c r="AF121" s="769">
        <v>28056</v>
      </c>
      <c r="AG121" s="767"/>
      <c r="AH121" s="767"/>
      <c r="AI121" s="767"/>
      <c r="AJ121" s="768"/>
      <c r="AK121" s="769">
        <v>28056</v>
      </c>
      <c r="AL121" s="767"/>
      <c r="AM121" s="767"/>
      <c r="AN121" s="767"/>
      <c r="AO121" s="768"/>
      <c r="AP121" s="811">
        <v>0</v>
      </c>
      <c r="AQ121" s="812"/>
      <c r="AR121" s="812"/>
      <c r="AS121" s="812"/>
      <c r="AT121" s="813"/>
      <c r="AU121" s="870"/>
      <c r="AV121" s="871"/>
      <c r="AW121" s="871"/>
      <c r="AX121" s="871"/>
      <c r="AY121" s="872"/>
      <c r="AZ121" s="802" t="s">
        <v>457</v>
      </c>
      <c r="BA121" s="739"/>
      <c r="BB121" s="739"/>
      <c r="BC121" s="739"/>
      <c r="BD121" s="739"/>
      <c r="BE121" s="739"/>
      <c r="BF121" s="739"/>
      <c r="BG121" s="739"/>
      <c r="BH121" s="739"/>
      <c r="BI121" s="739"/>
      <c r="BJ121" s="739"/>
      <c r="BK121" s="739"/>
      <c r="BL121" s="739"/>
      <c r="BM121" s="739"/>
      <c r="BN121" s="739"/>
      <c r="BO121" s="739"/>
      <c r="BP121" s="740"/>
      <c r="BQ121" s="803">
        <v>149945942</v>
      </c>
      <c r="BR121" s="804"/>
      <c r="BS121" s="804"/>
      <c r="BT121" s="804"/>
      <c r="BU121" s="804"/>
      <c r="BV121" s="804">
        <v>148342459</v>
      </c>
      <c r="BW121" s="804"/>
      <c r="BX121" s="804"/>
      <c r="BY121" s="804"/>
      <c r="BZ121" s="804"/>
      <c r="CA121" s="804">
        <v>152029525</v>
      </c>
      <c r="CB121" s="804"/>
      <c r="CC121" s="804"/>
      <c r="CD121" s="804"/>
      <c r="CE121" s="804"/>
      <c r="CF121" s="862">
        <v>62.6</v>
      </c>
      <c r="CG121" s="863"/>
      <c r="CH121" s="863"/>
      <c r="CI121" s="863"/>
      <c r="CJ121" s="863"/>
      <c r="CK121" s="856"/>
      <c r="CL121" s="842"/>
      <c r="CM121" s="842"/>
      <c r="CN121" s="842"/>
      <c r="CO121" s="843"/>
      <c r="CP121" s="822" t="s">
        <v>399</v>
      </c>
      <c r="CQ121" s="823"/>
      <c r="CR121" s="823"/>
      <c r="CS121" s="823"/>
      <c r="CT121" s="823"/>
      <c r="CU121" s="823"/>
      <c r="CV121" s="823"/>
      <c r="CW121" s="823"/>
      <c r="CX121" s="823"/>
      <c r="CY121" s="823"/>
      <c r="CZ121" s="823"/>
      <c r="DA121" s="823"/>
      <c r="DB121" s="823"/>
      <c r="DC121" s="823"/>
      <c r="DD121" s="823"/>
      <c r="DE121" s="823"/>
      <c r="DF121" s="824"/>
      <c r="DG121" s="803">
        <v>12368411</v>
      </c>
      <c r="DH121" s="804"/>
      <c r="DI121" s="804"/>
      <c r="DJ121" s="804"/>
      <c r="DK121" s="804"/>
      <c r="DL121" s="804">
        <v>11663771</v>
      </c>
      <c r="DM121" s="804"/>
      <c r="DN121" s="804"/>
      <c r="DO121" s="804"/>
      <c r="DP121" s="804"/>
      <c r="DQ121" s="804">
        <v>12810531</v>
      </c>
      <c r="DR121" s="804"/>
      <c r="DS121" s="804"/>
      <c r="DT121" s="804"/>
      <c r="DU121" s="804"/>
      <c r="DV121" s="781">
        <v>5.3</v>
      </c>
      <c r="DW121" s="781"/>
      <c r="DX121" s="781"/>
      <c r="DY121" s="781"/>
      <c r="DZ121" s="782"/>
    </row>
    <row r="122" spans="1:130" s="212" customFormat="1" ht="26.25" customHeight="1" x14ac:dyDescent="0.15">
      <c r="A122" s="807"/>
      <c r="B122" s="808"/>
      <c r="C122" s="802" t="s">
        <v>439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458</v>
      </c>
      <c r="BA122" s="826"/>
      <c r="BB122" s="826"/>
      <c r="BC122" s="826"/>
      <c r="BD122" s="826"/>
      <c r="BE122" s="826"/>
      <c r="BF122" s="826"/>
      <c r="BG122" s="826"/>
      <c r="BH122" s="826"/>
      <c r="BI122" s="826"/>
      <c r="BJ122" s="826"/>
      <c r="BK122" s="826"/>
      <c r="BL122" s="826"/>
      <c r="BM122" s="826"/>
      <c r="BN122" s="826"/>
      <c r="BO122" s="826"/>
      <c r="BP122" s="827"/>
      <c r="BQ122" s="866">
        <v>449958988</v>
      </c>
      <c r="BR122" s="832"/>
      <c r="BS122" s="832"/>
      <c r="BT122" s="832"/>
      <c r="BU122" s="832"/>
      <c r="BV122" s="832">
        <v>442309636</v>
      </c>
      <c r="BW122" s="832"/>
      <c r="BX122" s="832"/>
      <c r="BY122" s="832"/>
      <c r="BZ122" s="832"/>
      <c r="CA122" s="832">
        <v>435248848</v>
      </c>
      <c r="CB122" s="832"/>
      <c r="CC122" s="832"/>
      <c r="CD122" s="832"/>
      <c r="CE122" s="832"/>
      <c r="CF122" s="833">
        <v>179.2</v>
      </c>
      <c r="CG122" s="834"/>
      <c r="CH122" s="834"/>
      <c r="CI122" s="834"/>
      <c r="CJ122" s="834"/>
      <c r="CK122" s="856"/>
      <c r="CL122" s="842"/>
      <c r="CM122" s="842"/>
      <c r="CN122" s="842"/>
      <c r="CO122" s="843"/>
      <c r="CP122" s="822" t="s">
        <v>402</v>
      </c>
      <c r="CQ122" s="823"/>
      <c r="CR122" s="823"/>
      <c r="CS122" s="823"/>
      <c r="CT122" s="823"/>
      <c r="CU122" s="823"/>
      <c r="CV122" s="823"/>
      <c r="CW122" s="823"/>
      <c r="CX122" s="823"/>
      <c r="CY122" s="823"/>
      <c r="CZ122" s="823"/>
      <c r="DA122" s="823"/>
      <c r="DB122" s="823"/>
      <c r="DC122" s="823"/>
      <c r="DD122" s="823"/>
      <c r="DE122" s="823"/>
      <c r="DF122" s="824"/>
      <c r="DG122" s="803">
        <v>5779571</v>
      </c>
      <c r="DH122" s="804"/>
      <c r="DI122" s="804"/>
      <c r="DJ122" s="804"/>
      <c r="DK122" s="804"/>
      <c r="DL122" s="804">
        <v>5671222</v>
      </c>
      <c r="DM122" s="804"/>
      <c r="DN122" s="804"/>
      <c r="DO122" s="804"/>
      <c r="DP122" s="804"/>
      <c r="DQ122" s="804">
        <v>5492465</v>
      </c>
      <c r="DR122" s="804"/>
      <c r="DS122" s="804"/>
      <c r="DT122" s="804"/>
      <c r="DU122" s="804"/>
      <c r="DV122" s="781">
        <v>2.2999999999999998</v>
      </c>
      <c r="DW122" s="781"/>
      <c r="DX122" s="781"/>
      <c r="DY122" s="781"/>
      <c r="DZ122" s="782"/>
    </row>
    <row r="123" spans="1:130" s="212" customFormat="1" ht="26.25" customHeight="1" x14ac:dyDescent="0.15">
      <c r="A123" s="807"/>
      <c r="B123" s="808"/>
      <c r="C123" s="802" t="s">
        <v>445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56199</v>
      </c>
      <c r="AB123" s="767"/>
      <c r="AC123" s="767"/>
      <c r="AD123" s="767"/>
      <c r="AE123" s="768"/>
      <c r="AF123" s="769">
        <v>25267</v>
      </c>
      <c r="AG123" s="767"/>
      <c r="AH123" s="767"/>
      <c r="AI123" s="767"/>
      <c r="AJ123" s="768"/>
      <c r="AK123" s="769">
        <v>14855</v>
      </c>
      <c r="AL123" s="767"/>
      <c r="AM123" s="767"/>
      <c r="AN123" s="767"/>
      <c r="AO123" s="768"/>
      <c r="AP123" s="811">
        <v>0</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459</v>
      </c>
      <c r="BP123" s="865"/>
      <c r="BQ123" s="819">
        <v>741595013</v>
      </c>
      <c r="BR123" s="820"/>
      <c r="BS123" s="820"/>
      <c r="BT123" s="820"/>
      <c r="BU123" s="820"/>
      <c r="BV123" s="820">
        <v>742303249</v>
      </c>
      <c r="BW123" s="820"/>
      <c r="BX123" s="820"/>
      <c r="BY123" s="820"/>
      <c r="BZ123" s="820"/>
      <c r="CA123" s="820">
        <v>739191873</v>
      </c>
      <c r="CB123" s="820"/>
      <c r="CC123" s="820"/>
      <c r="CD123" s="820"/>
      <c r="CE123" s="820"/>
      <c r="CF123" s="735"/>
      <c r="CG123" s="736"/>
      <c r="CH123" s="736"/>
      <c r="CI123" s="736"/>
      <c r="CJ123" s="821"/>
      <c r="CK123" s="856"/>
      <c r="CL123" s="842"/>
      <c r="CM123" s="842"/>
      <c r="CN123" s="842"/>
      <c r="CO123" s="843"/>
      <c r="CP123" s="822" t="s">
        <v>404</v>
      </c>
      <c r="CQ123" s="823"/>
      <c r="CR123" s="823"/>
      <c r="CS123" s="823"/>
      <c r="CT123" s="823"/>
      <c r="CU123" s="823"/>
      <c r="CV123" s="823"/>
      <c r="CW123" s="823"/>
      <c r="CX123" s="823"/>
      <c r="CY123" s="823"/>
      <c r="CZ123" s="823"/>
      <c r="DA123" s="823"/>
      <c r="DB123" s="823"/>
      <c r="DC123" s="823"/>
      <c r="DD123" s="823"/>
      <c r="DE123" s="823"/>
      <c r="DF123" s="824"/>
      <c r="DG123" s="766">
        <v>1666481</v>
      </c>
      <c r="DH123" s="767"/>
      <c r="DI123" s="767"/>
      <c r="DJ123" s="767"/>
      <c r="DK123" s="768"/>
      <c r="DL123" s="769">
        <v>1852612</v>
      </c>
      <c r="DM123" s="767"/>
      <c r="DN123" s="767"/>
      <c r="DO123" s="767"/>
      <c r="DP123" s="768"/>
      <c r="DQ123" s="769">
        <v>2742676</v>
      </c>
      <c r="DR123" s="767"/>
      <c r="DS123" s="767"/>
      <c r="DT123" s="767"/>
      <c r="DU123" s="768"/>
      <c r="DV123" s="811">
        <v>1.1000000000000001</v>
      </c>
      <c r="DW123" s="812"/>
      <c r="DX123" s="812"/>
      <c r="DY123" s="812"/>
      <c r="DZ123" s="813"/>
    </row>
    <row r="124" spans="1:130" s="212" customFormat="1" ht="26.25" customHeight="1" thickBot="1" x14ac:dyDescent="0.2">
      <c r="A124" s="807"/>
      <c r="B124" s="808"/>
      <c r="C124" s="802" t="s">
        <v>448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v>66787</v>
      </c>
      <c r="AB124" s="767"/>
      <c r="AC124" s="767"/>
      <c r="AD124" s="767"/>
      <c r="AE124" s="768"/>
      <c r="AF124" s="769">
        <v>48953</v>
      </c>
      <c r="AG124" s="767"/>
      <c r="AH124" s="767"/>
      <c r="AI124" s="767"/>
      <c r="AJ124" s="768"/>
      <c r="AK124" s="769">
        <v>24087</v>
      </c>
      <c r="AL124" s="767"/>
      <c r="AM124" s="767"/>
      <c r="AN124" s="767"/>
      <c r="AO124" s="768"/>
      <c r="AP124" s="811">
        <v>0</v>
      </c>
      <c r="AQ124" s="812"/>
      <c r="AR124" s="812"/>
      <c r="AS124" s="812"/>
      <c r="AT124" s="813"/>
      <c r="AU124" s="814" t="s">
        <v>460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125</v>
      </c>
      <c r="BR124" s="818"/>
      <c r="BS124" s="818"/>
      <c r="BT124" s="818"/>
      <c r="BU124" s="818"/>
      <c r="BV124" s="818">
        <v>122.4</v>
      </c>
      <c r="BW124" s="818"/>
      <c r="BX124" s="818"/>
      <c r="BY124" s="818"/>
      <c r="BZ124" s="818"/>
      <c r="CA124" s="818">
        <v>120.1</v>
      </c>
      <c r="CB124" s="818"/>
      <c r="CC124" s="818"/>
      <c r="CD124" s="818"/>
      <c r="CE124" s="818"/>
      <c r="CF124" s="713"/>
      <c r="CG124" s="714"/>
      <c r="CH124" s="714"/>
      <c r="CI124" s="714"/>
      <c r="CJ124" s="849"/>
      <c r="CK124" s="857"/>
      <c r="CL124" s="857"/>
      <c r="CM124" s="857"/>
      <c r="CN124" s="857"/>
      <c r="CO124" s="858"/>
      <c r="CP124" s="822" t="s">
        <v>461</v>
      </c>
      <c r="CQ124" s="823"/>
      <c r="CR124" s="823"/>
      <c r="CS124" s="823"/>
      <c r="CT124" s="823"/>
      <c r="CU124" s="823"/>
      <c r="CV124" s="823"/>
      <c r="CW124" s="823"/>
      <c r="CX124" s="823"/>
      <c r="CY124" s="823"/>
      <c r="CZ124" s="823"/>
      <c r="DA124" s="823"/>
      <c r="DB124" s="823"/>
      <c r="DC124" s="823"/>
      <c r="DD124" s="823"/>
      <c r="DE124" s="823"/>
      <c r="DF124" s="824"/>
      <c r="DG124" s="750">
        <v>3258328</v>
      </c>
      <c r="DH124" s="751"/>
      <c r="DI124" s="751"/>
      <c r="DJ124" s="751"/>
      <c r="DK124" s="752"/>
      <c r="DL124" s="753">
        <v>3428863</v>
      </c>
      <c r="DM124" s="751"/>
      <c r="DN124" s="751"/>
      <c r="DO124" s="751"/>
      <c r="DP124" s="752"/>
      <c r="DQ124" s="753">
        <v>3293779</v>
      </c>
      <c r="DR124" s="751"/>
      <c r="DS124" s="751"/>
      <c r="DT124" s="751"/>
      <c r="DU124" s="752"/>
      <c r="DV124" s="835">
        <v>1.4</v>
      </c>
      <c r="DW124" s="836"/>
      <c r="DX124" s="836"/>
      <c r="DY124" s="836"/>
      <c r="DZ124" s="837"/>
    </row>
    <row r="125" spans="1:130" s="212" customFormat="1" ht="26.25" customHeight="1" x14ac:dyDescent="0.15">
      <c r="A125" s="807"/>
      <c r="B125" s="808"/>
      <c r="C125" s="802" t="s">
        <v>450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462</v>
      </c>
      <c r="CL125" s="839"/>
      <c r="CM125" s="839"/>
      <c r="CN125" s="839"/>
      <c r="CO125" s="840"/>
      <c r="CP125" s="847" t="s">
        <v>463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452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671572</v>
      </c>
      <c r="AB126" s="767"/>
      <c r="AC126" s="767"/>
      <c r="AD126" s="767"/>
      <c r="AE126" s="768"/>
      <c r="AF126" s="769">
        <v>776673</v>
      </c>
      <c r="AG126" s="767"/>
      <c r="AH126" s="767"/>
      <c r="AI126" s="767"/>
      <c r="AJ126" s="768"/>
      <c r="AK126" s="769">
        <v>886447</v>
      </c>
      <c r="AL126" s="767"/>
      <c r="AM126" s="767"/>
      <c r="AN126" s="767"/>
      <c r="AO126" s="768"/>
      <c r="AP126" s="811">
        <v>0.4</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465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181213</v>
      </c>
      <c r="AB127" s="767"/>
      <c r="AC127" s="767"/>
      <c r="AD127" s="767"/>
      <c r="AE127" s="768"/>
      <c r="AF127" s="769">
        <v>134258</v>
      </c>
      <c r="AG127" s="767"/>
      <c r="AH127" s="767"/>
      <c r="AI127" s="767"/>
      <c r="AJ127" s="768"/>
      <c r="AK127" s="769">
        <v>114551</v>
      </c>
      <c r="AL127" s="767"/>
      <c r="AM127" s="767"/>
      <c r="AN127" s="767"/>
      <c r="AO127" s="768"/>
      <c r="AP127" s="811">
        <v>0</v>
      </c>
      <c r="AQ127" s="812"/>
      <c r="AR127" s="812"/>
      <c r="AS127" s="812"/>
      <c r="AT127" s="813"/>
      <c r="AU127" s="214"/>
      <c r="AV127" s="214"/>
      <c r="AW127" s="214"/>
      <c r="AX127" s="828" t="s">
        <v>466</v>
      </c>
      <c r="AY127" s="799"/>
      <c r="AZ127" s="799"/>
      <c r="BA127" s="799"/>
      <c r="BB127" s="799"/>
      <c r="BC127" s="799"/>
      <c r="BD127" s="799"/>
      <c r="BE127" s="800"/>
      <c r="BF127" s="798" t="s">
        <v>467</v>
      </c>
      <c r="BG127" s="799"/>
      <c r="BH127" s="799"/>
      <c r="BI127" s="799"/>
      <c r="BJ127" s="799"/>
      <c r="BK127" s="799"/>
      <c r="BL127" s="800"/>
      <c r="BM127" s="798" t="s">
        <v>468</v>
      </c>
      <c r="BN127" s="799"/>
      <c r="BO127" s="799"/>
      <c r="BP127" s="799"/>
      <c r="BQ127" s="799"/>
      <c r="BR127" s="799"/>
      <c r="BS127" s="800"/>
      <c r="BT127" s="798" t="s">
        <v>469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470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471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472</v>
      </c>
      <c r="X128" s="785"/>
      <c r="Y128" s="785"/>
      <c r="Z128" s="786"/>
      <c r="AA128" s="787">
        <v>10250600</v>
      </c>
      <c r="AB128" s="788"/>
      <c r="AC128" s="788"/>
      <c r="AD128" s="788"/>
      <c r="AE128" s="789"/>
      <c r="AF128" s="790">
        <v>10891381</v>
      </c>
      <c r="AG128" s="788"/>
      <c r="AH128" s="788"/>
      <c r="AI128" s="788"/>
      <c r="AJ128" s="789"/>
      <c r="AK128" s="790">
        <v>11700809</v>
      </c>
      <c r="AL128" s="788"/>
      <c r="AM128" s="788"/>
      <c r="AN128" s="788"/>
      <c r="AO128" s="789"/>
      <c r="AP128" s="791"/>
      <c r="AQ128" s="792"/>
      <c r="AR128" s="792"/>
      <c r="AS128" s="792"/>
      <c r="AT128" s="793"/>
      <c r="AU128" s="214"/>
      <c r="AV128" s="214"/>
      <c r="AW128" s="214"/>
      <c r="AX128" s="794" t="s">
        <v>473</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474</v>
      </c>
      <c r="CQ128" s="717"/>
      <c r="CR128" s="717"/>
      <c r="CS128" s="717"/>
      <c r="CT128" s="717"/>
      <c r="CU128" s="717"/>
      <c r="CV128" s="717"/>
      <c r="CW128" s="717"/>
      <c r="CX128" s="717"/>
      <c r="CY128" s="717"/>
      <c r="CZ128" s="717"/>
      <c r="DA128" s="717"/>
      <c r="DB128" s="717"/>
      <c r="DC128" s="717"/>
      <c r="DD128" s="717"/>
      <c r="DE128" s="717"/>
      <c r="DF128" s="718"/>
      <c r="DG128" s="777">
        <v>305284</v>
      </c>
      <c r="DH128" s="778"/>
      <c r="DI128" s="778"/>
      <c r="DJ128" s="778"/>
      <c r="DK128" s="778"/>
      <c r="DL128" s="778">
        <v>164832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475</v>
      </c>
      <c r="X129" s="764"/>
      <c r="Y129" s="764"/>
      <c r="Z129" s="765"/>
      <c r="AA129" s="766">
        <v>258820689</v>
      </c>
      <c r="AB129" s="767"/>
      <c r="AC129" s="767"/>
      <c r="AD129" s="767"/>
      <c r="AE129" s="768"/>
      <c r="AF129" s="769">
        <v>264255137</v>
      </c>
      <c r="AG129" s="767"/>
      <c r="AH129" s="767"/>
      <c r="AI129" s="767"/>
      <c r="AJ129" s="768"/>
      <c r="AK129" s="769">
        <v>270424205</v>
      </c>
      <c r="AL129" s="767"/>
      <c r="AM129" s="767"/>
      <c r="AN129" s="767"/>
      <c r="AO129" s="768"/>
      <c r="AP129" s="770"/>
      <c r="AQ129" s="771"/>
      <c r="AR129" s="771"/>
      <c r="AS129" s="771"/>
      <c r="AT129" s="772"/>
      <c r="AU129" s="215"/>
      <c r="AV129" s="215"/>
      <c r="AW129" s="215"/>
      <c r="AX129" s="738" t="s">
        <v>476</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478</v>
      </c>
      <c r="X130" s="764"/>
      <c r="Y130" s="764"/>
      <c r="Z130" s="765"/>
      <c r="AA130" s="766">
        <v>29396097</v>
      </c>
      <c r="AB130" s="767"/>
      <c r="AC130" s="767"/>
      <c r="AD130" s="767"/>
      <c r="AE130" s="768"/>
      <c r="AF130" s="769">
        <v>29213429</v>
      </c>
      <c r="AG130" s="767"/>
      <c r="AH130" s="767"/>
      <c r="AI130" s="767"/>
      <c r="AJ130" s="768"/>
      <c r="AK130" s="769">
        <v>27527015</v>
      </c>
      <c r="AL130" s="767"/>
      <c r="AM130" s="767"/>
      <c r="AN130" s="767"/>
      <c r="AO130" s="768"/>
      <c r="AP130" s="770"/>
      <c r="AQ130" s="771"/>
      <c r="AR130" s="771"/>
      <c r="AS130" s="771"/>
      <c r="AT130" s="772"/>
      <c r="AU130" s="215"/>
      <c r="AV130" s="215"/>
      <c r="AW130" s="215"/>
      <c r="AX130" s="738" t="s">
        <v>479</v>
      </c>
      <c r="AY130" s="739"/>
      <c r="AZ130" s="739"/>
      <c r="BA130" s="739"/>
      <c r="BB130" s="739"/>
      <c r="BC130" s="739"/>
      <c r="BD130" s="739"/>
      <c r="BE130" s="740"/>
      <c r="BF130" s="741">
        <v>10.4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480</v>
      </c>
      <c r="X131" s="748"/>
      <c r="Y131" s="748"/>
      <c r="Z131" s="749"/>
      <c r="AA131" s="750">
        <v>229424592</v>
      </c>
      <c r="AB131" s="751"/>
      <c r="AC131" s="751"/>
      <c r="AD131" s="751"/>
      <c r="AE131" s="752"/>
      <c r="AF131" s="753">
        <v>235041708</v>
      </c>
      <c r="AG131" s="751"/>
      <c r="AH131" s="751"/>
      <c r="AI131" s="751"/>
      <c r="AJ131" s="752"/>
      <c r="AK131" s="753">
        <v>242897190</v>
      </c>
      <c r="AL131" s="751"/>
      <c r="AM131" s="751"/>
      <c r="AN131" s="751"/>
      <c r="AO131" s="752"/>
      <c r="AP131" s="754"/>
      <c r="AQ131" s="755"/>
      <c r="AR131" s="755"/>
      <c r="AS131" s="755"/>
      <c r="AT131" s="756"/>
      <c r="AU131" s="215"/>
      <c r="AV131" s="215"/>
      <c r="AW131" s="215"/>
      <c r="AX131" s="716" t="s">
        <v>481</v>
      </c>
      <c r="AY131" s="717"/>
      <c r="AZ131" s="717"/>
      <c r="BA131" s="717"/>
      <c r="BB131" s="717"/>
      <c r="BC131" s="717"/>
      <c r="BD131" s="717"/>
      <c r="BE131" s="718"/>
      <c r="BF131" s="719">
        <v>120.1</v>
      </c>
      <c r="BG131" s="720"/>
      <c r="BH131" s="720"/>
      <c r="BI131" s="720"/>
      <c r="BJ131" s="720"/>
      <c r="BK131" s="720"/>
      <c r="BL131" s="721"/>
      <c r="BM131" s="719">
        <v>400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482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483</v>
      </c>
      <c r="W132" s="729"/>
      <c r="X132" s="729"/>
      <c r="Y132" s="729"/>
      <c r="Z132" s="730"/>
      <c r="AA132" s="731">
        <v>10.69968341</v>
      </c>
      <c r="AB132" s="732"/>
      <c r="AC132" s="732"/>
      <c r="AD132" s="732"/>
      <c r="AE132" s="733"/>
      <c r="AF132" s="734">
        <v>10.67212548</v>
      </c>
      <c r="AG132" s="732"/>
      <c r="AH132" s="732"/>
      <c r="AI132" s="732"/>
      <c r="AJ132" s="733"/>
      <c r="AK132" s="734">
        <v>9.9187419830000003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484</v>
      </c>
      <c r="W133" s="708"/>
      <c r="X133" s="708"/>
      <c r="Y133" s="708"/>
      <c r="Z133" s="709"/>
      <c r="AA133" s="710">
        <v>10.6</v>
      </c>
      <c r="AB133" s="711"/>
      <c r="AC133" s="711"/>
      <c r="AD133" s="711"/>
      <c r="AE133" s="712"/>
      <c r="AF133" s="710">
        <v>10.7</v>
      </c>
      <c r="AG133" s="711"/>
      <c r="AH133" s="711"/>
      <c r="AI133" s="711"/>
      <c r="AJ133" s="712"/>
      <c r="AK133" s="710">
        <v>10.4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mV4cK2LT9Hy2t6M8oUY/zdf2vYzPnLrxjJsHdwNkgJBpZqGH/mojTSBiBqPuUIGpwO8pvRL1VXMgIFNqJd8w==" saltValue="7wj7SQEEpeSRum2lM/fHh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8" zoomScale="70" zoomScaleNormal="85" zoomScaleSheetLayoutView="70" workbookViewId="0">
      <selection activeCell="DF32" sqref="DF32"/>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5rulM5ISsrMEhP4t7cL7QBhTBDoOXsLvTlkUruS/ReZBjzrJwk4sa/IIVUiPcIdf/2MEl2VyVCd1JRsU8gmCVg==" saltValue="L/gjk1Q2ETsaGSCX1091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0" zoomScale="70" zoomScaleNormal="70" zoomScaleSheetLayoutView="55" workbookViewId="0">
      <selection activeCell="BC5" sqref="BC5"/>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M1jvItmMfU1cmx0ZcDqzq+kAhljn8Y/iGlS+dyXue32W+DH94YxqAvKCYktS2EJGoQPcrGyuAdUhvsscwcvqQ==" saltValue="3ESGCrR1Meufhueu+OcfT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activeCell="AK24" sqref="AK24"/>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487</v>
      </c>
      <c r="AL6" s="248"/>
      <c r="AM6" s="248"/>
      <c r="AN6" s="248"/>
    </row>
    <row r="7" spans="1:46" ht="13.5" customHeight="1" x14ac:dyDescent="0.15">
      <c r="A7" s="247"/>
      <c r="AK7" s="250"/>
      <c r="AL7" s="251"/>
      <c r="AM7" s="251"/>
      <c r="AN7" s="252"/>
      <c r="AO7" s="1105" t="s">
        <v>488</v>
      </c>
      <c r="AP7" s="253"/>
      <c r="AQ7" s="254" t="s">
        <v>489</v>
      </c>
      <c r="AR7" s="255"/>
    </row>
    <row r="8" spans="1:46" x14ac:dyDescent="0.15">
      <c r="A8" s="247"/>
      <c r="AK8" s="256"/>
      <c r="AL8" s="257"/>
      <c r="AM8" s="257"/>
      <c r="AN8" s="258"/>
      <c r="AO8" s="1106"/>
      <c r="AP8" s="259" t="s">
        <v>490</v>
      </c>
      <c r="AQ8" s="260" t="s">
        <v>491</v>
      </c>
      <c r="AR8" s="261" t="s">
        <v>492</v>
      </c>
    </row>
    <row r="9" spans="1:46" x14ac:dyDescent="0.15">
      <c r="A9" s="247"/>
      <c r="AK9" s="1117" t="s">
        <v>493</v>
      </c>
      <c r="AL9" s="1118"/>
      <c r="AM9" s="1118"/>
      <c r="AN9" s="1119"/>
      <c r="AO9" s="262">
        <v>104361641</v>
      </c>
      <c r="AP9" s="262">
        <v>106070</v>
      </c>
      <c r="AQ9" s="263">
        <v>112291</v>
      </c>
      <c r="AR9" s="264">
        <v>-5.5</v>
      </c>
    </row>
    <row r="10" spans="1:46" ht="13.5" customHeight="1" x14ac:dyDescent="0.15">
      <c r="A10" s="247"/>
      <c r="AK10" s="1117" t="s">
        <v>494</v>
      </c>
      <c r="AL10" s="1118"/>
      <c r="AM10" s="1118"/>
      <c r="AN10" s="1119"/>
      <c r="AO10" s="265">
        <v>5660</v>
      </c>
      <c r="AP10" s="265">
        <v>6</v>
      </c>
      <c r="AQ10" s="266">
        <v>121</v>
      </c>
      <c r="AR10" s="267">
        <v>-95</v>
      </c>
    </row>
    <row r="11" spans="1:46" ht="13.5" customHeight="1" x14ac:dyDescent="0.15">
      <c r="A11" s="247"/>
      <c r="AK11" s="1117" t="s">
        <v>495</v>
      </c>
      <c r="AL11" s="1118"/>
      <c r="AM11" s="1118"/>
      <c r="AN11" s="1119"/>
      <c r="AO11" s="265">
        <v>628646</v>
      </c>
      <c r="AP11" s="265">
        <v>639</v>
      </c>
      <c r="AQ11" s="266">
        <v>1235</v>
      </c>
      <c r="AR11" s="267">
        <v>-48.3</v>
      </c>
    </row>
    <row r="12" spans="1:46" ht="13.5" customHeight="1" x14ac:dyDescent="0.15">
      <c r="A12" s="247"/>
      <c r="AK12" s="1117" t="s">
        <v>496</v>
      </c>
      <c r="AL12" s="1118"/>
      <c r="AM12" s="1118"/>
      <c r="AN12" s="1119"/>
      <c r="AO12" s="265" t="s">
        <v>497</v>
      </c>
      <c r="AP12" s="265" t="s">
        <v>497</v>
      </c>
      <c r="AQ12" s="266">
        <v>3</v>
      </c>
      <c r="AR12" s="267" t="s">
        <v>497</v>
      </c>
    </row>
    <row r="13" spans="1:46" ht="13.5" customHeight="1" x14ac:dyDescent="0.15">
      <c r="A13" s="247"/>
      <c r="AK13" s="1117" t="s">
        <v>498</v>
      </c>
      <c r="AL13" s="1118"/>
      <c r="AM13" s="1118"/>
      <c r="AN13" s="1119"/>
      <c r="AO13" s="265">
        <v>1825233</v>
      </c>
      <c r="AP13" s="265">
        <v>1855</v>
      </c>
      <c r="AQ13" s="266">
        <v>2021</v>
      </c>
      <c r="AR13" s="267">
        <v>-8.1999999999999993</v>
      </c>
    </row>
    <row r="14" spans="1:46" ht="13.5" customHeight="1" x14ac:dyDescent="0.15">
      <c r="A14" s="247"/>
      <c r="AK14" s="1117" t="s">
        <v>499</v>
      </c>
      <c r="AL14" s="1118"/>
      <c r="AM14" s="1118"/>
      <c r="AN14" s="1119"/>
      <c r="AO14" s="265">
        <v>1305330</v>
      </c>
      <c r="AP14" s="265">
        <v>1327</v>
      </c>
      <c r="AQ14" s="266">
        <v>1404</v>
      </c>
      <c r="AR14" s="267">
        <v>-5.5</v>
      </c>
    </row>
    <row r="15" spans="1:46" ht="13.5" customHeight="1" x14ac:dyDescent="0.15">
      <c r="A15" s="247"/>
      <c r="AK15" s="1120" t="s">
        <v>500</v>
      </c>
      <c r="AL15" s="1121"/>
      <c r="AM15" s="1121"/>
      <c r="AN15" s="1122"/>
      <c r="AO15" s="265">
        <v>-5490597</v>
      </c>
      <c r="AP15" s="265">
        <v>-5580</v>
      </c>
      <c r="AQ15" s="266">
        <v>-7200</v>
      </c>
      <c r="AR15" s="267">
        <v>-22.5</v>
      </c>
    </row>
    <row r="16" spans="1:46" x14ac:dyDescent="0.15">
      <c r="A16" s="247"/>
      <c r="AK16" s="1120" t="s">
        <v>177</v>
      </c>
      <c r="AL16" s="1121"/>
      <c r="AM16" s="1121"/>
      <c r="AN16" s="1122"/>
      <c r="AO16" s="265">
        <v>102635913</v>
      </c>
      <c r="AP16" s="265">
        <v>104316</v>
      </c>
      <c r="AQ16" s="266">
        <v>109874</v>
      </c>
      <c r="AR16" s="267">
        <v>-5.0999999999999996</v>
      </c>
    </row>
    <row r="17" spans="1:46" x14ac:dyDescent="0.15">
      <c r="A17" s="247"/>
    </row>
    <row r="18" spans="1:46" x14ac:dyDescent="0.15">
      <c r="A18" s="247"/>
      <c r="AQ18" s="268"/>
      <c r="AR18" s="268"/>
    </row>
    <row r="19" spans="1:46" x14ac:dyDescent="0.15">
      <c r="A19" s="247"/>
      <c r="AK19" s="243" t="s">
        <v>501</v>
      </c>
    </row>
    <row r="20" spans="1:46" x14ac:dyDescent="0.15">
      <c r="A20" s="247"/>
      <c r="AK20" s="269"/>
      <c r="AL20" s="270"/>
      <c r="AM20" s="270"/>
      <c r="AN20" s="271"/>
      <c r="AO20" s="272" t="s">
        <v>502</v>
      </c>
      <c r="AP20" s="273" t="s">
        <v>503</v>
      </c>
      <c r="AQ20" s="274" t="s">
        <v>504</v>
      </c>
      <c r="AR20" s="275"/>
    </row>
    <row r="21" spans="1:46" s="248" customFormat="1" x14ac:dyDescent="0.15">
      <c r="A21" s="276"/>
      <c r="AK21" s="1123" t="s">
        <v>505</v>
      </c>
      <c r="AL21" s="1124"/>
      <c r="AM21" s="1124"/>
      <c r="AN21" s="1125"/>
      <c r="AO21" s="277">
        <v>10.86</v>
      </c>
      <c r="AP21" s="278">
        <v>11.47</v>
      </c>
      <c r="AQ21" s="279">
        <v>-0.61</v>
      </c>
      <c r="AS21" s="280"/>
      <c r="AT21" s="276"/>
    </row>
    <row r="22" spans="1:46" s="248" customFormat="1" x14ac:dyDescent="0.15">
      <c r="A22" s="276"/>
      <c r="AK22" s="1123" t="s">
        <v>506</v>
      </c>
      <c r="AL22" s="1124"/>
      <c r="AM22" s="1124"/>
      <c r="AN22" s="1125"/>
      <c r="AO22" s="281">
        <v>100.5</v>
      </c>
      <c r="AP22" s="282">
        <v>99.8</v>
      </c>
      <c r="AQ22" s="283">
        <v>0.7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509</v>
      </c>
      <c r="AL29" s="248"/>
      <c r="AM29" s="248"/>
      <c r="AN29" s="248"/>
      <c r="AS29" s="290"/>
    </row>
    <row r="30" spans="1:46" ht="13.5" customHeight="1" x14ac:dyDescent="0.15">
      <c r="A30" s="247"/>
      <c r="AK30" s="250"/>
      <c r="AL30" s="251"/>
      <c r="AM30" s="251"/>
      <c r="AN30" s="252"/>
      <c r="AO30" s="1105" t="s">
        <v>488</v>
      </c>
      <c r="AP30" s="253"/>
      <c r="AQ30" s="254" t="s">
        <v>489</v>
      </c>
      <c r="AR30" s="255"/>
    </row>
    <row r="31" spans="1:46" x14ac:dyDescent="0.15">
      <c r="A31" s="247"/>
      <c r="AK31" s="256"/>
      <c r="AL31" s="257"/>
      <c r="AM31" s="257"/>
      <c r="AN31" s="258"/>
      <c r="AO31" s="1106"/>
      <c r="AP31" s="259" t="s">
        <v>490</v>
      </c>
      <c r="AQ31" s="260" t="s">
        <v>491</v>
      </c>
      <c r="AR31" s="261" t="s">
        <v>492</v>
      </c>
    </row>
    <row r="32" spans="1:46" ht="27" customHeight="1" x14ac:dyDescent="0.15">
      <c r="A32" s="247"/>
      <c r="AK32" s="1107" t="s">
        <v>510</v>
      </c>
      <c r="AL32" s="1108"/>
      <c r="AM32" s="1108"/>
      <c r="AN32" s="1109"/>
      <c r="AO32" s="291">
        <v>20454246</v>
      </c>
      <c r="AP32" s="291">
        <v>20789</v>
      </c>
      <c r="AQ32" s="292">
        <v>29025</v>
      </c>
      <c r="AR32" s="293">
        <v>-28.4</v>
      </c>
    </row>
    <row r="33" spans="1:46" ht="13.5" customHeight="1" x14ac:dyDescent="0.15">
      <c r="A33" s="247"/>
      <c r="AK33" s="1107" t="s">
        <v>511</v>
      </c>
      <c r="AL33" s="1108"/>
      <c r="AM33" s="1108"/>
      <c r="AN33" s="1109"/>
      <c r="AO33" s="291">
        <v>1325568</v>
      </c>
      <c r="AP33" s="291">
        <v>1347</v>
      </c>
      <c r="AQ33" s="292">
        <v>2558</v>
      </c>
      <c r="AR33" s="293">
        <v>-47.3</v>
      </c>
    </row>
    <row r="34" spans="1:46" ht="27" customHeight="1" x14ac:dyDescent="0.15">
      <c r="A34" s="247"/>
      <c r="AK34" s="1107" t="s">
        <v>512</v>
      </c>
      <c r="AL34" s="1108"/>
      <c r="AM34" s="1108"/>
      <c r="AN34" s="1109"/>
      <c r="AO34" s="291">
        <v>31253094</v>
      </c>
      <c r="AP34" s="291">
        <v>31765</v>
      </c>
      <c r="AQ34" s="292">
        <v>21936</v>
      </c>
      <c r="AR34" s="293">
        <v>44.8</v>
      </c>
    </row>
    <row r="35" spans="1:46" ht="27" customHeight="1" x14ac:dyDescent="0.15">
      <c r="A35" s="247"/>
      <c r="AK35" s="1107" t="s">
        <v>513</v>
      </c>
      <c r="AL35" s="1108"/>
      <c r="AM35" s="1108"/>
      <c r="AN35" s="1109"/>
      <c r="AO35" s="291">
        <v>8928246</v>
      </c>
      <c r="AP35" s="291">
        <v>9074</v>
      </c>
      <c r="AQ35" s="292">
        <v>9222</v>
      </c>
      <c r="AR35" s="293">
        <v>-1.6</v>
      </c>
    </row>
    <row r="36" spans="1:46" ht="27" customHeight="1" x14ac:dyDescent="0.15">
      <c r="A36" s="247"/>
      <c r="AK36" s="1107" t="s">
        <v>514</v>
      </c>
      <c r="AL36" s="1108"/>
      <c r="AM36" s="1108"/>
      <c r="AN36" s="1109"/>
      <c r="AO36" s="291" t="s">
        <v>497</v>
      </c>
      <c r="AP36" s="291" t="s">
        <v>497</v>
      </c>
      <c r="AQ36" s="292">
        <v>155</v>
      </c>
      <c r="AR36" s="293" t="s">
        <v>497</v>
      </c>
    </row>
    <row r="37" spans="1:46" ht="13.5" customHeight="1" x14ac:dyDescent="0.15">
      <c r="A37" s="247"/>
      <c r="AK37" s="1107" t="s">
        <v>515</v>
      </c>
      <c r="AL37" s="1108"/>
      <c r="AM37" s="1108"/>
      <c r="AN37" s="1109"/>
      <c r="AO37" s="291">
        <v>1359016</v>
      </c>
      <c r="AP37" s="291">
        <v>1381</v>
      </c>
      <c r="AQ37" s="292">
        <v>1054</v>
      </c>
      <c r="AR37" s="293">
        <v>31</v>
      </c>
    </row>
    <row r="38" spans="1:46" ht="27" customHeight="1" x14ac:dyDescent="0.15">
      <c r="A38" s="247"/>
      <c r="AK38" s="1110" t="s">
        <v>516</v>
      </c>
      <c r="AL38" s="1111"/>
      <c r="AM38" s="1111"/>
      <c r="AN38" s="1112"/>
      <c r="AO38" s="294" t="s">
        <v>497</v>
      </c>
      <c r="AP38" s="294" t="s">
        <v>497</v>
      </c>
      <c r="AQ38" s="295">
        <v>1</v>
      </c>
      <c r="AR38" s="283" t="s">
        <v>497</v>
      </c>
      <c r="AS38" s="290"/>
    </row>
    <row r="39" spans="1:46" x14ac:dyDescent="0.15">
      <c r="A39" s="247"/>
      <c r="AK39" s="1110" t="s">
        <v>517</v>
      </c>
      <c r="AL39" s="1111"/>
      <c r="AM39" s="1111"/>
      <c r="AN39" s="1112"/>
      <c r="AO39" s="291">
        <v>-11700809</v>
      </c>
      <c r="AP39" s="291">
        <v>-11892</v>
      </c>
      <c r="AQ39" s="292">
        <v>-17788</v>
      </c>
      <c r="AR39" s="293">
        <v>-33.1</v>
      </c>
      <c r="AS39" s="290"/>
    </row>
    <row r="40" spans="1:46" ht="27" customHeight="1" x14ac:dyDescent="0.15">
      <c r="A40" s="247"/>
      <c r="AK40" s="1107" t="s">
        <v>518</v>
      </c>
      <c r="AL40" s="1108"/>
      <c r="AM40" s="1108"/>
      <c r="AN40" s="1109"/>
      <c r="AO40" s="291">
        <v>-27527015</v>
      </c>
      <c r="AP40" s="291">
        <v>-27978</v>
      </c>
      <c r="AQ40" s="292">
        <v>-29583</v>
      </c>
      <c r="AR40" s="293">
        <v>-5.4</v>
      </c>
      <c r="AS40" s="290"/>
    </row>
    <row r="41" spans="1:46" x14ac:dyDescent="0.15">
      <c r="A41" s="247"/>
      <c r="AK41" s="1113" t="s">
        <v>287</v>
      </c>
      <c r="AL41" s="1114"/>
      <c r="AM41" s="1114"/>
      <c r="AN41" s="1115"/>
      <c r="AO41" s="291">
        <v>24092346</v>
      </c>
      <c r="AP41" s="291">
        <v>24487</v>
      </c>
      <c r="AQ41" s="292">
        <v>16580</v>
      </c>
      <c r="AR41" s="293">
        <v>47.7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519</v>
      </c>
    </row>
    <row r="48" spans="1:46" x14ac:dyDescent="0.15">
      <c r="A48" s="247"/>
      <c r="AK48" s="301" t="s">
        <v>520</v>
      </c>
      <c r="AL48" s="301"/>
      <c r="AM48" s="301"/>
      <c r="AN48" s="301"/>
      <c r="AO48" s="301"/>
      <c r="AP48" s="301"/>
      <c r="AQ48" s="302"/>
      <c r="AR48" s="301"/>
    </row>
    <row r="49" spans="1:44" ht="13.5" customHeight="1" x14ac:dyDescent="0.15">
      <c r="A49" s="247"/>
      <c r="AK49" s="303"/>
      <c r="AL49" s="304"/>
      <c r="AM49" s="1100" t="s">
        <v>488</v>
      </c>
      <c r="AN49" s="1102" t="s">
        <v>521</v>
      </c>
      <c r="AO49" s="1103"/>
      <c r="AP49" s="1103"/>
      <c r="AQ49" s="1103"/>
      <c r="AR49" s="1104"/>
    </row>
    <row r="50" spans="1:44" x14ac:dyDescent="0.15">
      <c r="A50" s="247"/>
      <c r="AK50" s="305"/>
      <c r="AL50" s="306"/>
      <c r="AM50" s="1101"/>
      <c r="AN50" s="307" t="s">
        <v>522</v>
      </c>
      <c r="AO50" s="308" t="s">
        <v>523</v>
      </c>
      <c r="AP50" s="309" t="s">
        <v>524</v>
      </c>
      <c r="AQ50" s="310" t="s">
        <v>525</v>
      </c>
      <c r="AR50" s="311" t="s">
        <v>526</v>
      </c>
    </row>
    <row r="51" spans="1:44" x14ac:dyDescent="0.15">
      <c r="A51" s="247"/>
      <c r="AK51" s="303" t="s">
        <v>527</v>
      </c>
      <c r="AL51" s="304"/>
      <c r="AM51" s="312">
        <v>47875525</v>
      </c>
      <c r="AN51" s="313">
        <v>49117</v>
      </c>
      <c r="AO51" s="314">
        <v>13.1</v>
      </c>
      <c r="AP51" s="315">
        <v>58766</v>
      </c>
      <c r="AQ51" s="316">
        <v>2.9</v>
      </c>
      <c r="AR51" s="317">
        <v>10.199999999999999</v>
      </c>
    </row>
    <row r="52" spans="1:44" x14ac:dyDescent="0.15">
      <c r="A52" s="247"/>
      <c r="AK52" s="318"/>
      <c r="AL52" s="319" t="s">
        <v>528</v>
      </c>
      <c r="AM52" s="320">
        <v>28283323</v>
      </c>
      <c r="AN52" s="321">
        <v>29017</v>
      </c>
      <c r="AO52" s="322">
        <v>6.5</v>
      </c>
      <c r="AP52" s="323">
        <v>29363</v>
      </c>
      <c r="AQ52" s="324">
        <v>-2.5</v>
      </c>
      <c r="AR52" s="325">
        <v>9</v>
      </c>
    </row>
    <row r="53" spans="1:44" x14ac:dyDescent="0.15">
      <c r="A53" s="247"/>
      <c r="AK53" s="303" t="s">
        <v>529</v>
      </c>
      <c r="AL53" s="304"/>
      <c r="AM53" s="312">
        <v>44647349</v>
      </c>
      <c r="AN53" s="313">
        <v>45730</v>
      </c>
      <c r="AO53" s="314">
        <v>-6.9</v>
      </c>
      <c r="AP53" s="315">
        <v>62482</v>
      </c>
      <c r="AQ53" s="316">
        <v>6.3</v>
      </c>
      <c r="AR53" s="317">
        <v>-13.2</v>
      </c>
    </row>
    <row r="54" spans="1:44" x14ac:dyDescent="0.15">
      <c r="A54" s="247"/>
      <c r="AK54" s="318"/>
      <c r="AL54" s="319" t="s">
        <v>528</v>
      </c>
      <c r="AM54" s="320">
        <v>29287796</v>
      </c>
      <c r="AN54" s="321">
        <v>29998</v>
      </c>
      <c r="AO54" s="322">
        <v>3.4</v>
      </c>
      <c r="AP54" s="323">
        <v>34626</v>
      </c>
      <c r="AQ54" s="324">
        <v>17.899999999999999</v>
      </c>
      <c r="AR54" s="325">
        <v>-14.5</v>
      </c>
    </row>
    <row r="55" spans="1:44" x14ac:dyDescent="0.15">
      <c r="A55" s="247"/>
      <c r="AK55" s="303" t="s">
        <v>530</v>
      </c>
      <c r="AL55" s="304"/>
      <c r="AM55" s="312">
        <v>62422236</v>
      </c>
      <c r="AN55" s="313">
        <v>63891</v>
      </c>
      <c r="AO55" s="314">
        <v>39.700000000000003</v>
      </c>
      <c r="AP55" s="315">
        <v>59288</v>
      </c>
      <c r="AQ55" s="316">
        <v>-5.0999999999999996</v>
      </c>
      <c r="AR55" s="317">
        <v>44.8</v>
      </c>
    </row>
    <row r="56" spans="1:44" x14ac:dyDescent="0.15">
      <c r="A56" s="247"/>
      <c r="AK56" s="318"/>
      <c r="AL56" s="319" t="s">
        <v>528</v>
      </c>
      <c r="AM56" s="320">
        <v>41399353</v>
      </c>
      <c r="AN56" s="321">
        <v>42373</v>
      </c>
      <c r="AO56" s="322">
        <v>41.3</v>
      </c>
      <c r="AP56" s="323">
        <v>32670</v>
      </c>
      <c r="AQ56" s="324">
        <v>-5.6</v>
      </c>
      <c r="AR56" s="325">
        <v>46.9</v>
      </c>
    </row>
    <row r="57" spans="1:44" x14ac:dyDescent="0.15">
      <c r="A57" s="247"/>
      <c r="AK57" s="303" t="s">
        <v>531</v>
      </c>
      <c r="AL57" s="304"/>
      <c r="AM57" s="312">
        <v>46691162</v>
      </c>
      <c r="AN57" s="313">
        <v>47698</v>
      </c>
      <c r="AO57" s="314">
        <v>-25.3</v>
      </c>
      <c r="AP57" s="315">
        <v>63490</v>
      </c>
      <c r="AQ57" s="316">
        <v>7.1</v>
      </c>
      <c r="AR57" s="317">
        <v>-32.4</v>
      </c>
    </row>
    <row r="58" spans="1:44" x14ac:dyDescent="0.15">
      <c r="A58" s="247"/>
      <c r="AK58" s="318"/>
      <c r="AL58" s="319" t="s">
        <v>528</v>
      </c>
      <c r="AM58" s="320">
        <v>28597144</v>
      </c>
      <c r="AN58" s="321">
        <v>29214</v>
      </c>
      <c r="AO58" s="322">
        <v>-31.1</v>
      </c>
      <c r="AP58" s="323">
        <v>35347</v>
      </c>
      <c r="AQ58" s="324">
        <v>8.1999999999999993</v>
      </c>
      <c r="AR58" s="325">
        <v>-39.299999999999997</v>
      </c>
    </row>
    <row r="59" spans="1:44" x14ac:dyDescent="0.15">
      <c r="A59" s="247"/>
      <c r="AK59" s="303" t="s">
        <v>532</v>
      </c>
      <c r="AL59" s="304"/>
      <c r="AM59" s="312">
        <v>63684673</v>
      </c>
      <c r="AN59" s="313">
        <v>64727</v>
      </c>
      <c r="AO59" s="314">
        <v>35.700000000000003</v>
      </c>
      <c r="AP59" s="315">
        <v>68481</v>
      </c>
      <c r="AQ59" s="316">
        <v>7.9</v>
      </c>
      <c r="AR59" s="317">
        <v>27.8</v>
      </c>
    </row>
    <row r="60" spans="1:44" x14ac:dyDescent="0.15">
      <c r="A60" s="247"/>
      <c r="AK60" s="318"/>
      <c r="AL60" s="319" t="s">
        <v>528</v>
      </c>
      <c r="AM60" s="320">
        <v>38237549</v>
      </c>
      <c r="AN60" s="321">
        <v>38863</v>
      </c>
      <c r="AO60" s="322">
        <v>33</v>
      </c>
      <c r="AP60" s="323">
        <v>38966</v>
      </c>
      <c r="AQ60" s="324">
        <v>10.199999999999999</v>
      </c>
      <c r="AR60" s="325">
        <v>22.8</v>
      </c>
    </row>
    <row r="61" spans="1:44" x14ac:dyDescent="0.15">
      <c r="A61" s="247"/>
      <c r="AK61" s="303" t="s">
        <v>533</v>
      </c>
      <c r="AL61" s="326"/>
      <c r="AM61" s="312">
        <v>53064189</v>
      </c>
      <c r="AN61" s="313">
        <v>54233</v>
      </c>
      <c r="AO61" s="314">
        <v>11.3</v>
      </c>
      <c r="AP61" s="315">
        <v>62501</v>
      </c>
      <c r="AQ61" s="327">
        <v>3.8</v>
      </c>
      <c r="AR61" s="317">
        <v>7.5</v>
      </c>
    </row>
    <row r="62" spans="1:44" x14ac:dyDescent="0.15">
      <c r="A62" s="247"/>
      <c r="AK62" s="318"/>
      <c r="AL62" s="319" t="s">
        <v>528</v>
      </c>
      <c r="AM62" s="320">
        <v>33161033</v>
      </c>
      <c r="AN62" s="321">
        <v>33893</v>
      </c>
      <c r="AO62" s="322">
        <v>10.6</v>
      </c>
      <c r="AP62" s="323">
        <v>34194</v>
      </c>
      <c r="AQ62" s="324">
        <v>5.6</v>
      </c>
      <c r="AR62" s="325">
        <v>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UQtBNeg5wh2UaG3DipS1rG00CcWOly0peYS5j52OUh62HBswJLNEyFLmtC8omRcKhRvLygwQvz34GulwRRHGeQ==" saltValue="HhH9hvQTmFvCCiPDcXB+t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85" zoomScaleNormal="85" zoomScaleSheetLayoutView="55" workbookViewId="0">
      <selection activeCell="AD102" sqref="AD10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485</v>
      </c>
    </row>
    <row r="121" spans="125:125" ht="13.5" hidden="1" customHeight="1" x14ac:dyDescent="0.15">
      <c r="DU121" s="241"/>
    </row>
  </sheetData>
  <sheetProtection algorithmName="SHA-512" hashValue="7yJ0J5sN9pnsdpX71JPIanpxpJ2oopkJtQdizuu5wo/ZNOvksPJyZna5wj//xXF/p/WhK6tCuuRy71UakjSmFw==" saltValue="HkDayvqM3XbkuJoN/zBd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9" zoomScale="85" zoomScaleNormal="85" zoomScaleSheetLayoutView="55" workbookViewId="0">
      <selection activeCell="CA9" sqref="CA9"/>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485</v>
      </c>
    </row>
  </sheetData>
  <sheetProtection algorithmName="SHA-512" hashValue="blta4DXJ/OozhjReuvcuPh2VT2V9nCqpRcTc6/ClK0zL27jpFanEHLQetzKrE7eCkDaUDnBJuTErQgu4LQXrOQ==" saltValue="qJyzKdHMQTs/AtVJyQAp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535</v>
      </c>
      <c r="G46" s="8" t="s">
        <v>536</v>
      </c>
      <c r="H46" s="8" t="s">
        <v>537</v>
      </c>
      <c r="I46" s="8" t="s">
        <v>538</v>
      </c>
      <c r="J46" s="9" t="s">
        <v>539</v>
      </c>
    </row>
    <row r="47" spans="2:10" ht="57.75" customHeight="1" x14ac:dyDescent="0.15">
      <c r="B47" s="10"/>
      <c r="C47" s="1126" t="s">
        <v>3</v>
      </c>
      <c r="D47" s="1126"/>
      <c r="E47" s="1127"/>
      <c r="F47" s="11">
        <v>5.0199999999999996</v>
      </c>
      <c r="G47" s="12">
        <v>7.12</v>
      </c>
      <c r="H47" s="12">
        <v>6.58</v>
      </c>
      <c r="I47" s="12">
        <v>5.65</v>
      </c>
      <c r="J47" s="13">
        <v>3.67</v>
      </c>
    </row>
    <row r="48" spans="2:10" ht="57.75" customHeight="1" x14ac:dyDescent="0.15">
      <c r="B48" s="14"/>
      <c r="C48" s="1128" t="s">
        <v>4</v>
      </c>
      <c r="D48" s="1128"/>
      <c r="E48" s="1129"/>
      <c r="F48" s="15">
        <v>2.2400000000000002</v>
      </c>
      <c r="G48" s="16">
        <v>1.1200000000000001</v>
      </c>
      <c r="H48" s="16">
        <v>2.15</v>
      </c>
      <c r="I48" s="16">
        <v>1.08</v>
      </c>
      <c r="J48" s="17">
        <v>1.1000000000000001</v>
      </c>
    </row>
    <row r="49" spans="2:10" ht="57.75" customHeight="1" thickBot="1" x14ac:dyDescent="0.2">
      <c r="B49" s="18"/>
      <c r="C49" s="1130" t="s">
        <v>5</v>
      </c>
      <c r="D49" s="1130"/>
      <c r="E49" s="1131"/>
      <c r="F49" s="19">
        <v>1.48</v>
      </c>
      <c r="G49" s="20">
        <v>1.28</v>
      </c>
      <c r="H49" s="20">
        <v>0.26</v>
      </c>
      <c r="I49" s="20" t="s">
        <v>540</v>
      </c>
      <c r="J49" s="21" t="s">
        <v>541</v>
      </c>
    </row>
    <row r="50" spans="2:10" x14ac:dyDescent="0.15"/>
  </sheetData>
  <sheetProtection algorithmName="SHA-512" hashValue="7WBn2DVTbipRQlPd+2k8w4x/fH+0ue7REfyzVafNOD9y7JGJBYWbeKsEINIh7GQzxZ2goDwY5bYMNiqB6jaXGg==" saltValue="K6TWJKLjlNm921LP4SbS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A85728A8-D316-43A2-A3ED-D3F19FA71F63}"/>
</file>

<file path=customXml/itemProps2.xml><?xml version="1.0" encoding="utf-8"?>
<ds:datastoreItem xmlns:ds="http://schemas.openxmlformats.org/officeDocument/2006/customXml" ds:itemID="{67510E7D-4B3C-41AA-93EA-5A13EAB05E8B}"/>
</file>

<file path=customXml/itemProps3.xml><?xml version="1.0" encoding="utf-8"?>
<ds:datastoreItem xmlns:ds="http://schemas.openxmlformats.org/officeDocument/2006/customXml" ds:itemID="{71275A18-7C7B-409C-AF9A-F945170823A2}"/>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Printed>2026-03-09T06:03:18Z</cp:lastPrinted>
  <dcterms:created xsi:type="dcterms:W3CDTF">2026-02-23T05:36:32Z</dcterms:created>
  <dcterms:modified xsi:type="dcterms:W3CDTF">2026-03-09T06:10:42Z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