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2 指定都市/56 静岡市 修正依頼中/"/>
    </mc:Choice>
  </mc:AlternateContent>
  <xr:revisionPtr revIDLastSave="1" documentId="13_ncr:1_{5447911C-9F32-4B27-B329-B78D60675B57}" xr6:coauthVersionLast="47" xr6:coauthVersionMax="47" xr10:uidLastSave="{1726BDE6-F389-4C18-8A3D-08A534AF0EAB}"/>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A68" i="12"/>
  <c r="AU63" i="12"/>
  <c r="AP63" i="12"/>
  <c r="AA40" i="12"/>
  <c r="AA39" i="12"/>
  <c r="AA38" i="12"/>
  <c r="AA37" i="12"/>
  <c r="AA36" i="12"/>
  <c r="AA35" i="12"/>
  <c r="AA34" i="12"/>
  <c r="AA33" i="12"/>
  <c r="AA32" i="12"/>
  <c r="AA31" i="12"/>
  <c r="AA30" i="12"/>
  <c r="AA29" i="12"/>
  <c r="AA28" i="12"/>
  <c r="AA23" i="12"/>
  <c r="AA13" i="12"/>
  <c r="AA12" i="12"/>
  <c r="AA11" i="12"/>
  <c r="AA10" i="12"/>
  <c r="AA9" i="12"/>
  <c r="AA8" i="12"/>
  <c r="AA7" i="12"/>
  <c r="BG34" i="10" l="1"/>
  <c r="AO38" i="10"/>
  <c r="AO37" i="10"/>
  <c r="AO36" i="10"/>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BW39" i="10"/>
  <c r="BE39" i="10"/>
  <c r="AM39" i="10"/>
  <c r="BW38" i="10"/>
  <c r="BE38" i="10"/>
  <c r="BE37" i="10"/>
  <c r="BE36" i="10"/>
  <c r="BE35" i="10"/>
  <c r="CO34" i="10"/>
  <c r="CO35" i="10" s="1"/>
  <c r="CO36" i="10" s="1"/>
  <c r="CO37" i="10" s="1"/>
  <c r="CO38" i="10" s="1"/>
  <c r="CO39" i="10" s="1"/>
  <c r="CO40" i="10" s="1"/>
  <c r="CO41" i="10" s="1"/>
  <c r="CO42" i="10" s="1"/>
  <c r="CO43" i="10" s="1"/>
  <c r="BW34" i="10"/>
  <c r="BW35" i="10" s="1"/>
  <c r="BW36" i="10" s="1"/>
  <c r="BW37" i="10" s="1"/>
  <c r="C34"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U40" i="10" s="1"/>
  <c r="AM34" i="10" l="1"/>
  <c r="AM35" i="10" l="1"/>
  <c r="AM36" i="10" s="1"/>
  <c r="AM37" i="10" s="1"/>
  <c r="AM38" i="10" s="1"/>
  <c r="BE34" i="10"/>
</calcChain>
</file>

<file path=xl/sharedStrings.xml><?xml version="1.0" encoding="utf-8"?>
<sst xmlns="http://schemas.openxmlformats.org/spreadsheetml/2006/main" count="984" uniqueCount="583">
  <si>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</si>
  <si>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</si>
  <si>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</si>
  <si>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</si>
  <si>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</si>
  <si>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</si>
  <si>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</si>
  <si>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</si>
  <si>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</si>
  <si>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</si>
  <si>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</si>
  <si>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</si>
  <si>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</si>
  <si>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</si>
  <si>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</si>
  <si>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</si>
  <si>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</si>
  <si>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</si>
  <si>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</si>
  <si>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</si>
  <si>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</si>
  <si>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</si>
  <si>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</si>
  <si>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</si>
  <si>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</si>
  <si>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</si>
  <si>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</si>
  <si>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</si>
  <si>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</si>
  <si>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</si>
  <si>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</si>
  <si>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</si>
  <si>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</si>
  <si>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</si>
  <si>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</si>
  <si>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</si>
  <si>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</si>
  <si>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</si>
  <si>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</si>
  <si>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</si>
  <si>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</si>
  <si>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</si>
  <si>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</si>
  <si>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</si>
  <si>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</si>
  <si>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</si>
  <si>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</si>
  <si>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</si>
  <si>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</si>
  <si>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</si>
  <si>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</si>
  <si>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</si>
  <si>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</si>
  <si>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</si>
  <si>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</si>
  <si>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</si>
  <si>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</si>
  <si>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</si>
  <si>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</si>
  <si>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</si>
  <si>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</si>
  <si>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</si>
  <si>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</si>
  <si>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</si>
  <si>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</si>
  <si>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</si>
  <si>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</si>
  <si>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</si>
  <si>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</si>
  <si>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</si>
  <si>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</si>
  <si>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</si>
  <si>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</si>
  <si>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</si>
  <si>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</si>
  <si>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</si>
  <si>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</si>
  <si>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</si>
  <si>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</si>
  <si>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</si>
  <si>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</si>
  <si>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</si>
  <si>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</si>
  <si>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</si>
  <si>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</si>
  <si>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</si>
  <si>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</si>
  <si>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</si>
  <si>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</si>
  <si>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</si>
  <si>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</si>
  <si>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</si>
  <si>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</si>
  <si>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</si>
  <si>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静岡市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</si>
  <si>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</si>
  <si>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</si>
  <si>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</si>
  <si>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</si>
  <si>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</si>
  <si>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</si>
  <si>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</si>
  <si>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</si>
  <si>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</si>
  <si>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</si>
  <si>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</si>
  <si>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</si>
  <si>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</si>
  <si>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</si>
  <si>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</si>
  <si>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</si>
  <si>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</si>
  <si>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</si>
  <si>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</si>
  <si>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</si>
  <si>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</si>
  <si>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</si>
  <si>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</si>
  <si>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</si>
  <si>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</si>
  <si>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</si>
  <si>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</si>
  <si>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</si>
  <si>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</si>
  <si>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</si>
  <si>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</si>
  <si>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</si>
  <si>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</si>
  <si>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</si>
  <si>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</si>
  <si>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</si>
  <si>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</si>
  <si>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</si>
  <si>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</si>
  <si>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</si>
  <si>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</si>
  <si>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</si>
  <si>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</si>
  <si>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</si>
  <si>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</si>
  <si>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</si>
  <si>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</si>
  <si>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</si>
  <si>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</si>
  <si>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</si>
  <si>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</si>
  <si>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</si>
  <si>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</si>
  <si>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</si>
  <si>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</si>
  <si>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</si>
  <si>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</si>
  <si>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</si>
  <si>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</si>
  <si>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</si>
  <si>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</si>
  <si>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</si>
  <si>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</si>
  <si>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</si>
  <si>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</si>
  <si>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</si>
  <si>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</si>
  <si>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</si>
  <si>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</si>
  <si>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</si>
  <si>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</si>
  <si>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</si>
  <si>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</si>
  <si>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</si>
  <si>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</si>
  <si>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</si>
  <si>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</si>
  <si>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</si>
  <si>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</si>
  <si>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</si>
  <si>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</si>
  <si>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</si>
  <si>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</si>
  <si>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</si>
  <si>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</si>
  <si>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</si>
  <si>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</si>
  <si>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</si>
  <si>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</si>
  <si>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</si>
  <si>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</si>
  <si>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</si>
  <si>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</si>
  <si>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</si>
  <si>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</si>
  <si>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</si>
  <si>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</si>
  <si>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</si>
  <si>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</si>
  <si>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</si>
  <si>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</si>
  <si>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</si>
  <si>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</si>
  <si>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</si>
  <si>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</si>
  <si>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</si>
  <si>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</si>
  <si>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</si>
  <si>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静岡県静岡市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</si>
  <si>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</si>
  <si>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</si>
  <si>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</si>
  <si>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</si>
  <si>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</si>
  <si>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</si>
  <si>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</si>
  <si>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</si>
  <si>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</si>
  <si>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</si>
  <si>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</si>
  <si>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</si>
  <si>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</si>
  <si>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</si>
  <si>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</si>
  <si>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</si>
  <si>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</si>
  <si>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</si>
  <si>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</si>
  <si>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</si>
  <si>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</si>
  <si>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</si>
  <si>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</si>
  <si>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</si>
  <si>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</si>
  <si>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</si>
  <si>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</si>
  <si>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</si>
  <si>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</si>
  <si>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</si>
  <si>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</si>
  <si>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</si>
  <si>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</si>
  <si>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</si>
  <si>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</si>
  <si>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</si>
  <si>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</si>
  <si>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</si>
  <si>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</si>
  <si>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</si>
  <si>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</si>
  <si>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</si>
  <si>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</si>
  <si>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</si>
  <si>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</si>
  <si>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</si>
  <si>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</si>
  <si>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</si>
  <si>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</si>
  <si>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</si>
  <si>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</si>
  <si>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</si>
  <si>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</si>
  <si>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</si>
  <si>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</si>
  <si>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</si>
  <si>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</si>
  <si>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</si>
  <si>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</si>
  <si>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</si>
  <si>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</si>
  <si>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</si>
  <si>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</si>
  <si>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</si>
  <si>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</si>
  <si>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</si>
  <si>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</si>
  <si>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</si>
  <si>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</si>
  <si>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</si>
  <si>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</si>
  <si>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</si>
  <si>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</si>
  <si>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</si>
  <si>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</si>
  <si>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</si>
  <si>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</si>
  <si>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</si>
  <si>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</si>
  <si>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</si>
  <si>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</si>
  <si>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</si>
  <si>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</si>
  <si>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</si>
  <si>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</si>
  <si>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</si>
  <si>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</si>
  <si>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</si>
  <si>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</si>
  <si>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</si>
  <si>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</si>
  <si>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</si>
  <si>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</si>
  <si>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</si>
  <si>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</si>
  <si>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</si>
  <si>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</si>
  <si>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</si>
  <si>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</si>
  <si>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</si>
  <si>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</si>
  <si>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</si>
  <si>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</si>
  <si>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</si>
  <si>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</si>
  <si>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</si>
  <si>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</si>
  <si>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</si>
  <si>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</si>
  <si>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</si>
  <si>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</si>
  <si>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</si>
  <si>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</si>
  <si>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</si>
  <si>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</si>
  <si>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</si>
  <si>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</si>
  <si>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</si>
  <si>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</si>
  <si>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</si>
  <si>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</si>
  <si>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</si>
  <si>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</si>
  <si>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</si>
  <si>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</si>
  <si>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</si>
  <si>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</si>
  <si>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</si>
  <si>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</si>
  <si>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</si>
  <si>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</si>
  <si>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</si>
  <si>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</si>
  <si>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</si>
  <si>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</si>
  <si>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</si>
  <si>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</si>
  <si>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</si>
  <si>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</si>
  <si>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</si>
  <si>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</si>
  <si>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</si>
  <si>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</si>
  <si>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</si>
  <si>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</si>
  <si>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</si>
  <si>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</si>
  <si>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</si>
  <si>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</si>
  <si>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</si>
  <si>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静岡県静岡市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</si>
  <si>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</si>
  <si>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</si>
  <si>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</si>
  <si>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</si>
  <si>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</si>
  <si>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</si>
  <si>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</si>
  <si>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</si>
  <si>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</si>
  <si>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</si>
  <si>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</si>
  <si>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</si>
  <si>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</si>
  <si>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</si>
  <si>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</si>
  <si>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</si>
  <si>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</si>
  <si>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</si>
  <si>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</si>
  <si>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</si>
  <si>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電気事業経営記念基金会計</t>
    <phoneticPr fontId="5"/>
  </si>
  <si>
    <t>土地区画整理清算金会計</t>
    <phoneticPr fontId="5"/>
  </si>
  <si>
    <t>公共用地取得事業会計</t>
    <phoneticPr fontId="5"/>
  </si>
  <si>
    <t>母子・父子・寡婦福祉資金貸付金会計</t>
    <phoneticPr fontId="5"/>
  </si>
  <si>
    <t>公債管理事業会計</t>
    <phoneticPr fontId="5"/>
  </si>
  <si>
    <t>静岡市立静岡病院事業債管理事業会計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</si>
  <si>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</si>
  <si>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</si>
  <si>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</si>
  <si>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</si>
  <si>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</si>
  <si>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</si>
  <si>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</si>
  <si>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</si>
  <si>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</si>
  <si>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</si>
  <si>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</si>
  <si>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</si>
  <si>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</si>
  <si>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競輪事業会計</t>
    <phoneticPr fontId="5"/>
  </si>
  <si>
    <t>国民健康保険事業会計（事業勘定）</t>
    <phoneticPr fontId="5"/>
  </si>
  <si>
    <t>国民健康保険事業会計（直営診療施設勘定）</t>
    <phoneticPr fontId="5"/>
  </si>
  <si>
    <t>駐車場事業会計</t>
    <phoneticPr fontId="5"/>
  </si>
  <si>
    <t>介護保険事業会計</t>
    <phoneticPr fontId="5"/>
  </si>
  <si>
    <t>介護保険サービス会計</t>
    <phoneticPr fontId="5"/>
  </si>
  <si>
    <t>後期高齢者医療事業会計</t>
    <phoneticPr fontId="5"/>
  </si>
  <si>
    <t>水道事業会計</t>
    <phoneticPr fontId="5"/>
  </si>
  <si>
    <t>法適用企業</t>
    <phoneticPr fontId="5"/>
  </si>
  <si>
    <t>下水道事業会計</t>
    <phoneticPr fontId="5"/>
  </si>
  <si>
    <t>病院事業会計</t>
    <phoneticPr fontId="5"/>
  </si>
  <si>
    <t>簡易水道事業会計</t>
    <phoneticPr fontId="5"/>
  </si>
  <si>
    <t>農業集落排水事業会計</t>
    <phoneticPr fontId="5"/>
  </si>
  <si>
    <t>中央卸売市場事業会計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</si>
  <si>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</si>
  <si>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</si>
  <si>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</si>
  <si>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</si>
  <si>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</si>
  <si>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</si>
  <si>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</si>
  <si>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</si>
  <si>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</si>
  <si>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</si>
  <si>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</si>
  <si>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</si>
  <si>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</si>
  <si>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</si>
  <si>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</si>
  <si>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</si>
  <si>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</si>
  <si>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</si>
  <si>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</si>
  <si>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</si>
  <si>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</si>
  <si>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</si>
  <si>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</si>
  <si>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</si>
  <si>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</si>
  <si>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</si>
  <si>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</si>
  <si>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</si>
  <si>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</si>
  <si>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</si>
  <si>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</si>
  <si>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</si>
  <si>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</si>
  <si>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</si>
  <si>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</si>
  <si>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</si>
  <si>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</si>
  <si>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</si>
  <si>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</si>
  <si>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</si>
  <si>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</si>
  <si>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</si>
  <si>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</si>
  <si>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</si>
  <si>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</si>
  <si>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</si>
  <si>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</si>
  <si>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</si>
  <si>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</si>
  <si>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</si>
  <si>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</si>
  <si>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</si>
  <si>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</si>
  <si>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</si>
  <si>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</si>
  <si>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</si>
  <si>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</si>
  <si>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</si>
  <si>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</si>
  <si>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</si>
  <si>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</si>
  <si>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</si>
  <si>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</si>
  <si>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</si>
  <si>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</si>
  <si>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</si>
  <si>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</si>
  <si>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</si>
  <si>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</si>
  <si>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</si>
  <si>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</si>
  <si>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</si>
  <si>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</si>
  <si>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</si>
  <si>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</si>
  <si>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</si>
  <si>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</si>
  <si>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</si>
  <si>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</si>
  <si>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</si>
  <si>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</si>
  <si>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</si>
  <si>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</si>
  <si>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</si>
  <si>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</si>
  <si>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</si>
  <si>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</si>
  <si>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</si>
  <si>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</si>
  <si>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</si>
  <si>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</si>
  <si>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</si>
  <si>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</si>
  <si>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</si>
  <si>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</si>
  <si>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</si>
  <si>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</si>
  <si>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</si>
  <si>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</si>
  <si>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</si>
  <si>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</si>
  <si>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</si>
  <si>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</si>
  <si>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</si>
  <si>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</si>
  <si>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</si>
  <si>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</si>
  <si>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</si>
  <si>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</si>
  <si>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</si>
  <si>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</si>
  <si>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</si>
  <si>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</si>
  <si>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</si>
  <si>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</si>
  <si>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</si>
  <si>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</si>
  <si>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</si>
  <si>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</si>
  <si>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</si>
  <si>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</si>
  <si>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</si>
  <si>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</si>
  <si>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</si>
  <si>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</si>
  <si>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</si>
  <si>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</si>
  <si>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</si>
  <si>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</si>
  <si>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</si>
  <si>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</si>
  <si>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</si>
  <si>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</si>
  <si>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</si>
  <si>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</si>
  <si>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</si>
  <si>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</si>
  <si>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水道事業会計</t>
  </si>
  <si>
    <t>一般会計</t>
  </si>
  <si>
    <t>下水道事業会計</t>
  </si>
  <si>
    <t>病院事業会計</t>
  </si>
  <si>
    <t>国民健康保険事業会計（事業勘定）</t>
  </si>
  <si>
    <t>競輪事業会計</t>
  </si>
  <si>
    <t>介護保険事業会計</t>
  </si>
  <si>
    <t>後期高齢者医療事業会計</t>
  </si>
  <si>
    <t>その他会計（赤字）</t>
  </si>
  <si>
    <t>その他会計（黒字）</t>
  </si>
  <si>
    <t>R02</t>
    <phoneticPr fontId="5"/>
  </si>
  <si>
    <t>R03</t>
    <phoneticPr fontId="5"/>
  </si>
  <si>
    <t>R04</t>
    <phoneticPr fontId="5"/>
  </si>
  <si>
    <t>R05</t>
    <phoneticPr fontId="5"/>
  </si>
  <si>
    <t>R06</t>
    <phoneticPr fontId="5"/>
  </si>
  <si>
    <t>共立蒲原総合病院組合</t>
  </si>
  <si>
    <t>静岡県後期高齢者医療広域連合（事業会計分）</t>
  </si>
  <si>
    <t>静岡県後期高齢者医療広域連合（普通会計分）</t>
  </si>
  <si>
    <t>静岡地方税滞納整理機構</t>
  </si>
  <si>
    <t>静岡市土地開発公社</t>
  </si>
  <si>
    <t>静岡市まちづくり公社</t>
  </si>
  <si>
    <t>静岡市文化振興財団</t>
  </si>
  <si>
    <t>静岡市スポーツ協会</t>
  </si>
  <si>
    <t>静岡市環境公社</t>
  </si>
  <si>
    <t>するが企画観光局</t>
  </si>
  <si>
    <t>静岡市勤労者福祉サービスセンター</t>
  </si>
  <si>
    <t>静岡産業振興協会</t>
  </si>
  <si>
    <t>駿府楽市</t>
  </si>
  <si>
    <t>静岡市動物園協会</t>
  </si>
  <si>
    <t>静岡市立静岡病院</t>
  </si>
  <si>
    <t>静岡市国際交流協会</t>
  </si>
  <si>
    <t>土地等利活用推進公社</t>
  </si>
  <si>
    <t>〇</t>
  </si>
  <si>
    <t>公共建築物整備金</t>
    <phoneticPr fontId="5"/>
  </si>
  <si>
    <t>電気事業経営記念基金</t>
    <phoneticPr fontId="5"/>
  </si>
  <si>
    <t>職員退職手当基金</t>
    <phoneticPr fontId="5"/>
  </si>
  <si>
    <t>一般廃棄物処理施設整備基金</t>
    <phoneticPr fontId="5"/>
  </si>
  <si>
    <t>地域福祉振興基金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</si>
</sst>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A92B-4715-92B7-E814904BEE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65609</c:v>
                </c:pt>
                <c:pt idx="1">
                  <c:v>55322</c:v>
                </c:pt>
                <c:pt idx="2">
                  <c:v>53321</c:v>
                </c:pt>
                <c:pt idx="3">
                  <c:v>54285</c:v>
                </c:pt>
                <c:pt idx="4">
                  <c:v>62168</c:v>
                </c:pt>
              </c:numCache>
            </c:numRef>
          </c:val>
          <c:smooth val="0"/>
          <c:extLst>
            <c:ext xmlns:c16="http://schemas.microsoft.com/office/drawing/2014/chart" uri="{C3380CC4-5D6E-409C-BE32-E72D297353CC}">
              <c16:uniqueId val="{00000001-A92B-4715-92B7-E814904BEE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c:v>
                </c:pt>
                <c:pt idx="1">
                  <c:v>3.3</c:v>
                </c:pt>
                <c:pt idx="2">
                  <c:v>3.55</c:v>
                </c:pt>
                <c:pt idx="3">
                  <c:v>3.4</c:v>
                </c:pt>
                <c:pt idx="4">
                  <c:v>3.42</c:v>
                </c:pt>
              </c:numCache>
            </c:numRef>
          </c:val>
          <c:extLst>
            <c:ext xmlns:c16="http://schemas.microsoft.com/office/drawing/2014/chart" uri="{C3380CC4-5D6E-409C-BE32-E72D297353CC}">
              <c16:uniqueId val="{00000000-323A-4CED-9717-5565EA4C1E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4.53</c:v>
                </c:pt>
                <c:pt idx="1">
                  <c:v>5.81</c:v>
                </c:pt>
                <c:pt idx="2">
                  <c:v>6.02</c:v>
                </c:pt>
                <c:pt idx="3">
                  <c:v>5.9</c:v>
                </c:pt>
                <c:pt idx="4">
                  <c:v>5.68</c:v>
                </c:pt>
              </c:numCache>
            </c:numRef>
          </c:val>
          <c:extLst>
            <c:ext xmlns:c16="http://schemas.microsoft.com/office/drawing/2014/chart" uri="{C3380CC4-5D6E-409C-BE32-E72D297353CC}">
              <c16:uniqueId val="{00000001-323A-4CED-9717-5565EA4C1E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2.12</c:v>
                </c:pt>
                <c:pt idx="2">
                  <c:v>0.17</c:v>
                </c:pt>
                <c:pt idx="3">
                  <c:v>-7.0000000000000007E-2</c:v>
                </c:pt>
                <c:pt idx="4">
                  <c:v>0.05</c:v>
                </c:pt>
              </c:numCache>
            </c:numRef>
          </c:val>
          <c:smooth val="0"/>
          <c:extLst>
            <c:ext xmlns:c16="http://schemas.microsoft.com/office/drawing/2014/chart" uri="{C3380CC4-5D6E-409C-BE32-E72D297353CC}">
              <c16:uniqueId val="{00000002-323A-4CED-9717-5565EA4C1E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0.06</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0-13E9-4847-8ACA-143323640B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E9-4847-8ACA-143323640B8F}"/>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0.15</c:v>
                </c:pt>
                <c:pt idx="4">
                  <c:v>#N/A</c:v>
                </c:pt>
                <c:pt idx="5">
                  <c:v>0.17</c:v>
                </c:pt>
                <c:pt idx="6">
                  <c:v>#N/A</c:v>
                </c:pt>
                <c:pt idx="7">
                  <c:v>0.18</c:v>
                </c:pt>
                <c:pt idx="8">
                  <c:v>#N/A</c:v>
                </c:pt>
                <c:pt idx="9">
                  <c:v>0.22</c:v>
                </c:pt>
              </c:numCache>
            </c:numRef>
          </c:val>
          <c:extLst>
            <c:ext xmlns:c16="http://schemas.microsoft.com/office/drawing/2014/chart" uri="{C3380CC4-5D6E-409C-BE32-E72D297353CC}">
              <c16:uniqueId val="{00000002-13E9-4847-8ACA-143323640B8F}"/>
            </c:ext>
          </c:extLst>
        </c:ser>
        <c:ser>
          <c:idx val="3"/>
          <c:order val="3"/>
          <c:tx>
            <c:strRef>
              <c:f>データシート!$A$30</c:f>
              <c:strCache>
                <c:ptCount val="1"/>
                <c:pt idx="0">
                  <c:v>介護保険事業会計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0.25</c:v>
                </c:pt>
                <c:pt idx="2">
                  <c:v>#N/A</c:v>
                </c:pt>
                <c:pt idx="3">
                  <c:v>0.5</c:v>
                </c:pt>
                <c:pt idx="4">
                  <c:v>#N/A</c:v>
                </c:pt>
                <c:pt idx="5">
                  <c:v>0.61</c:v>
                </c:pt>
                <c:pt idx="6">
                  <c:v>#N/A</c:v>
                </c:pt>
                <c:pt idx="7">
                  <c:v>0.19</c:v>
                </c:pt>
                <c:pt idx="8">
                  <c:v>#N/A</c:v>
                </c:pt>
                <c:pt idx="9">
                  <c:v>0.24</c:v>
                </c:pt>
              </c:numCache>
            </c:numRef>
          </c:val>
          <c:extLst>
            <c:ext xmlns:c16="http://schemas.microsoft.com/office/drawing/2014/chart" uri="{C3380CC4-5D6E-409C-BE32-E72D297353CC}">
              <c16:uniqueId val="{00000003-13E9-4847-8ACA-143323640B8F}"/>
            </c:ext>
          </c:extLst>
        </c:ser>
        <c:ser>
          <c:idx val="4"/>
          <c:order val="4"/>
          <c:tx>
            <c:strRef>
              <c:f>データシート!$A$31</c:f>
              <c:strCache>
                <c:ptCount val="1"/>
                <c:pt idx="0">
                  <c:v>競輪事業会計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0.28000000000000003</c:v>
                </c:pt>
                <c:pt idx="4">
                  <c:v>#N/A</c:v>
                </c:pt>
                <c:pt idx="5">
                  <c:v>0.38</c:v>
                </c:pt>
                <c:pt idx="6">
                  <c:v>#N/A</c:v>
                </c:pt>
                <c:pt idx="7">
                  <c:v>0.36</c:v>
                </c:pt>
                <c:pt idx="8">
                  <c:v>#N/A</c:v>
                </c:pt>
                <c:pt idx="9">
                  <c:v>0.28000000000000003</c:v>
                </c:pt>
              </c:numCache>
            </c:numRef>
          </c:val>
          <c:extLst>
            <c:ext xmlns:c16="http://schemas.microsoft.com/office/drawing/2014/chart" uri="{C3380CC4-5D6E-409C-BE32-E72D297353CC}">
              <c16:uniqueId val="{00000004-13E9-4847-8ACA-143323640B8F}"/>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0.96</c:v>
                </c:pt>
                <c:pt idx="4">
                  <c:v>#N/A</c:v>
                </c:pt>
                <c:pt idx="5">
                  <c:v>0.67</c:v>
                </c:pt>
                <c:pt idx="6">
                  <c:v>#N/A</c:v>
                </c:pt>
                <c:pt idx="7">
                  <c:v>0.4</c:v>
                </c:pt>
                <c:pt idx="8">
                  <c:v>#N/A</c:v>
                </c:pt>
                <c:pt idx="9">
                  <c:v>0.67</c:v>
                </c:pt>
              </c:numCache>
            </c:numRef>
          </c:val>
          <c:extLst>
            <c:ext xmlns:c16="http://schemas.microsoft.com/office/drawing/2014/chart" uri="{C3380CC4-5D6E-409C-BE32-E72D297353CC}">
              <c16:uniqueId val="{00000005-13E9-4847-8ACA-143323640B8F}"/>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1.3</c:v>
                </c:pt>
                <c:pt idx="4">
                  <c:v>#N/A</c:v>
                </c:pt>
                <c:pt idx="5">
                  <c:v>1.7</c:v>
                </c:pt>
                <c:pt idx="6">
                  <c:v>#N/A</c:v>
                </c:pt>
                <c:pt idx="7">
                  <c:v>1.65</c:v>
                </c:pt>
                <c:pt idx="8">
                  <c:v>#N/A</c:v>
                </c:pt>
                <c:pt idx="9">
                  <c:v>1.01</c:v>
                </c:pt>
              </c:numCache>
            </c:numRef>
          </c:val>
          <c:extLst>
            <c:ext xmlns:c16="http://schemas.microsoft.com/office/drawing/2014/chart" uri="{C3380CC4-5D6E-409C-BE32-E72D297353CC}">
              <c16:uniqueId val="{00000006-13E9-4847-8ACA-143323640B8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6.47</c:v>
                </c:pt>
                <c:pt idx="2">
                  <c:v>#N/A</c:v>
                </c:pt>
                <c:pt idx="3">
                  <c:v>5.53</c:v>
                </c:pt>
                <c:pt idx="4">
                  <c:v>#N/A</c:v>
                </c:pt>
                <c:pt idx="5">
                  <c:v>4.93</c:v>
                </c:pt>
                <c:pt idx="6">
                  <c:v>#N/A</c:v>
                </c:pt>
                <c:pt idx="7">
                  <c:v>4.3</c:v>
                </c:pt>
                <c:pt idx="8">
                  <c:v>#N/A</c:v>
                </c:pt>
                <c:pt idx="9">
                  <c:v>3.2</c:v>
                </c:pt>
              </c:numCache>
            </c:numRef>
          </c:val>
          <c:extLst>
            <c:ext xmlns:c16="http://schemas.microsoft.com/office/drawing/2014/chart" uri="{C3380CC4-5D6E-409C-BE32-E72D297353CC}">
              <c16:uniqueId val="{00000007-13E9-4847-8ACA-143323640B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2.77</c:v>
                </c:pt>
                <c:pt idx="2">
                  <c:v>#N/A</c:v>
                </c:pt>
                <c:pt idx="3">
                  <c:v>3.26</c:v>
                </c:pt>
                <c:pt idx="4">
                  <c:v>#N/A</c:v>
                </c:pt>
                <c:pt idx="5">
                  <c:v>3.53</c:v>
                </c:pt>
                <c:pt idx="6">
                  <c:v>#N/A</c:v>
                </c:pt>
                <c:pt idx="7">
                  <c:v>3.37</c:v>
                </c:pt>
                <c:pt idx="8">
                  <c:v>#N/A</c:v>
                </c:pt>
                <c:pt idx="9">
                  <c:v>3.37</c:v>
                </c:pt>
              </c:numCache>
            </c:numRef>
          </c:val>
          <c:extLst>
            <c:ext xmlns:c16="http://schemas.microsoft.com/office/drawing/2014/chart" uri="{C3380CC4-5D6E-409C-BE32-E72D297353CC}">
              <c16:uniqueId val="{00000008-13E9-4847-8ACA-143323640B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5.59</c:v>
                </c:pt>
                <c:pt idx="2">
                  <c:v>#N/A</c:v>
                </c:pt>
                <c:pt idx="3">
                  <c:v>6.04</c:v>
                </c:pt>
                <c:pt idx="4">
                  <c:v>#N/A</c:v>
                </c:pt>
                <c:pt idx="5">
                  <c:v>5.39</c:v>
                </c:pt>
                <c:pt idx="6">
                  <c:v>#N/A</c:v>
                </c:pt>
                <c:pt idx="7">
                  <c:v>4.8600000000000003</c:v>
                </c:pt>
                <c:pt idx="8">
                  <c:v>#N/A</c:v>
                </c:pt>
                <c:pt idx="9">
                  <c:v>4.87</c:v>
                </c:pt>
              </c:numCache>
            </c:numRef>
          </c:val>
          <c:extLst>
            <c:ext xmlns:c16="http://schemas.microsoft.com/office/drawing/2014/chart" uri="{C3380CC4-5D6E-409C-BE32-E72D297353CC}">
              <c16:uniqueId val="{00000009-13E9-4847-8ACA-143323640B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33521</c:v>
                </c:pt>
                <c:pt idx="5">
                  <c:v>33003</c:v>
                </c:pt>
                <c:pt idx="8">
                  <c:v>33131</c:v>
                </c:pt>
                <c:pt idx="11">
                  <c:v>33191</c:v>
                </c:pt>
                <c:pt idx="14">
                  <c:v>33525</c:v>
                </c:pt>
              </c:numCache>
            </c:numRef>
          </c:val>
          <c:extLst>
            <c:ext xmlns:c16="http://schemas.microsoft.com/office/drawing/2014/chart" uri="{C3380CC4-5D6E-409C-BE32-E72D297353CC}">
              <c16:uniqueId val="{00000000-F1A6-4EB0-96F7-88FF97E7B4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A6-4EB0-96F7-88FF97E7B4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1142</c:v>
                </c:pt>
                <c:pt idx="3">
                  <c:v>902</c:v>
                </c:pt>
                <c:pt idx="6">
                  <c:v>1091</c:v>
                </c:pt>
                <c:pt idx="9">
                  <c:v>1055</c:v>
                </c:pt>
                <c:pt idx="12">
                  <c:v>365</c:v>
                </c:pt>
              </c:numCache>
            </c:numRef>
          </c:val>
          <c:extLst>
            <c:ext xmlns:c16="http://schemas.microsoft.com/office/drawing/2014/chart" uri="{C3380CC4-5D6E-409C-BE32-E72D297353CC}">
              <c16:uniqueId val="{00000002-F1A6-4EB0-96F7-88FF97E7B4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132</c:v>
                </c:pt>
                <c:pt idx="3">
                  <c:v>138</c:v>
                </c:pt>
                <c:pt idx="6">
                  <c:v>135</c:v>
                </c:pt>
                <c:pt idx="9">
                  <c:v>108</c:v>
                </c:pt>
                <c:pt idx="12">
                  <c:v>100</c:v>
                </c:pt>
              </c:numCache>
            </c:numRef>
          </c:val>
          <c:extLst>
            <c:ext xmlns:c16="http://schemas.microsoft.com/office/drawing/2014/chart" uri="{C3380CC4-5D6E-409C-BE32-E72D297353CC}">
              <c16:uniqueId val="{00000003-F1A6-4EB0-96F7-88FF97E7B4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5569</c:v>
                </c:pt>
                <c:pt idx="3">
                  <c:v>5466</c:v>
                </c:pt>
                <c:pt idx="6">
                  <c:v>5216</c:v>
                </c:pt>
                <c:pt idx="9">
                  <c:v>5755</c:v>
                </c:pt>
                <c:pt idx="12">
                  <c:v>5372</c:v>
                </c:pt>
              </c:numCache>
            </c:numRef>
          </c:val>
          <c:extLst>
            <c:ext xmlns:c16="http://schemas.microsoft.com/office/drawing/2014/chart" uri="{C3380CC4-5D6E-409C-BE32-E72D297353CC}">
              <c16:uniqueId val="{00000004-F1A6-4EB0-96F7-88FF97E7B4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9592</c:v>
                </c:pt>
                <c:pt idx="3">
                  <c:v>10315</c:v>
                </c:pt>
                <c:pt idx="6">
                  <c:v>11038</c:v>
                </c:pt>
                <c:pt idx="9">
                  <c:v>11762</c:v>
                </c:pt>
                <c:pt idx="12">
                  <c:v>12515</c:v>
                </c:pt>
              </c:numCache>
            </c:numRef>
          </c:val>
          <c:extLst>
            <c:ext xmlns:c16="http://schemas.microsoft.com/office/drawing/2014/chart" uri="{C3380CC4-5D6E-409C-BE32-E72D297353CC}">
              <c16:uniqueId val="{00000005-F1A6-4EB0-96F7-88FF97E7B4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52</c:v>
                </c:pt>
                <c:pt idx="3">
                  <c:v>48</c:v>
                </c:pt>
                <c:pt idx="6">
                  <c:v>43</c:v>
                </c:pt>
                <c:pt idx="9">
                  <c:v>39</c:v>
                </c:pt>
                <c:pt idx="12">
                  <c:v>31</c:v>
                </c:pt>
              </c:numCache>
            </c:numRef>
          </c:val>
          <c:extLst>
            <c:ext xmlns:c16="http://schemas.microsoft.com/office/drawing/2014/chart" uri="{C3380CC4-5D6E-409C-BE32-E72D297353CC}">
              <c16:uniqueId val="{00000006-F1A6-4EB0-96F7-88FF97E7B4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28386</c:v>
                </c:pt>
                <c:pt idx="3">
                  <c:v>26244</c:v>
                </c:pt>
                <c:pt idx="6">
                  <c:v>26574</c:v>
                </c:pt>
                <c:pt idx="9">
                  <c:v>25500</c:v>
                </c:pt>
                <c:pt idx="12">
                  <c:v>24496</c:v>
                </c:pt>
              </c:numCache>
            </c:numRef>
          </c:val>
          <c:extLst>
            <c:ext xmlns:c16="http://schemas.microsoft.com/office/drawing/2014/chart" uri="{C3380CC4-5D6E-409C-BE32-E72D297353CC}">
              <c16:uniqueId val="{00000007-F1A6-4EB0-96F7-88FF97E7B4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11352</c:v>
                </c:pt>
                <c:pt idx="2">
                  <c:v>#N/A</c:v>
                </c:pt>
                <c:pt idx="3">
                  <c:v>#N/A</c:v>
                </c:pt>
                <c:pt idx="4">
                  <c:v>10110</c:v>
                </c:pt>
                <c:pt idx="5">
                  <c:v>#N/A</c:v>
                </c:pt>
                <c:pt idx="6">
                  <c:v>#N/A</c:v>
                </c:pt>
                <c:pt idx="7">
                  <c:v>10966</c:v>
                </c:pt>
                <c:pt idx="8">
                  <c:v>#N/A</c:v>
                </c:pt>
                <c:pt idx="9">
                  <c:v>#N/A</c:v>
                </c:pt>
                <c:pt idx="10">
                  <c:v>11028</c:v>
                </c:pt>
                <c:pt idx="11">
                  <c:v>#N/A</c:v>
                </c:pt>
                <c:pt idx="12">
                  <c:v>#N/A</c:v>
                </c:pt>
                <c:pt idx="13">
                  <c:v>9354</c:v>
                </c:pt>
                <c:pt idx="14">
                  <c:v>#N/A</c:v>
                </c:pt>
              </c:numCache>
            </c:numRef>
          </c:val>
          <c:smooth val="0"/>
          <c:extLst>
            <c:ext xmlns:c16="http://schemas.microsoft.com/office/drawing/2014/chart" uri="{C3380CC4-5D6E-409C-BE32-E72D297353CC}">
              <c16:uniqueId val="{00000008-F1A6-4EB0-96F7-88FF97E7B4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383537</c:v>
                </c:pt>
                <c:pt idx="5">
                  <c:v>387761</c:v>
                </c:pt>
                <c:pt idx="8">
                  <c:v>390847</c:v>
                </c:pt>
                <c:pt idx="11">
                  <c:v>389531</c:v>
                </c:pt>
                <c:pt idx="14">
                  <c:v>387894</c:v>
                </c:pt>
              </c:numCache>
            </c:numRef>
          </c:val>
          <c:extLst>
            <c:ext xmlns:c16="http://schemas.microsoft.com/office/drawing/2014/chart" uri="{C3380CC4-5D6E-409C-BE32-E72D297353CC}">
              <c16:uniqueId val="{00000000-56A9-4CF7-AEA4-7A87FDDD6A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80619</c:v>
                </c:pt>
                <c:pt idx="5">
                  <c:v>78929</c:v>
                </c:pt>
                <c:pt idx="8">
                  <c:v>76922</c:v>
                </c:pt>
                <c:pt idx="11">
                  <c:v>76435</c:v>
                </c:pt>
                <c:pt idx="14">
                  <c:v>75526</c:v>
                </c:pt>
              </c:numCache>
            </c:numRef>
          </c:val>
          <c:extLst>
            <c:ext xmlns:c16="http://schemas.microsoft.com/office/drawing/2014/chart" uri="{C3380CC4-5D6E-409C-BE32-E72D297353CC}">
              <c16:uniqueId val="{00000001-56A9-4CF7-AEA4-7A87FDDD6A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66716</c:v>
                </c:pt>
                <c:pt idx="5">
                  <c:v>80418</c:v>
                </c:pt>
                <c:pt idx="8">
                  <c:v>87848</c:v>
                </c:pt>
                <c:pt idx="11">
                  <c:v>99481</c:v>
                </c:pt>
                <c:pt idx="14">
                  <c:v>101819</c:v>
                </c:pt>
              </c:numCache>
            </c:numRef>
          </c:val>
          <c:extLst>
            <c:ext xmlns:c16="http://schemas.microsoft.com/office/drawing/2014/chart" uri="{C3380CC4-5D6E-409C-BE32-E72D297353CC}">
              <c16:uniqueId val="{00000002-56A9-4CF7-AEA4-7A87FDDD6A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A9-4CF7-AEA4-7A87FDDD6A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A9-4CF7-AEA4-7A87FDDD6A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2361</c:v>
                </c:pt>
                <c:pt idx="3">
                  <c:v>2097</c:v>
                </c:pt>
                <c:pt idx="6">
                  <c:v>2059</c:v>
                </c:pt>
                <c:pt idx="9">
                  <c:v>1966</c:v>
                </c:pt>
                <c:pt idx="12">
                  <c:v>736</c:v>
                </c:pt>
              </c:numCache>
            </c:numRef>
          </c:val>
          <c:extLst>
            <c:ext xmlns:c16="http://schemas.microsoft.com/office/drawing/2014/chart" uri="{C3380CC4-5D6E-409C-BE32-E72D297353CC}">
              <c16:uniqueId val="{00000005-56A9-4CF7-AEA4-7A87FDDD6A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57094</c:v>
                </c:pt>
                <c:pt idx="3">
                  <c:v>55328</c:v>
                </c:pt>
                <c:pt idx="6">
                  <c:v>53734</c:v>
                </c:pt>
                <c:pt idx="9">
                  <c:v>56715</c:v>
                </c:pt>
                <c:pt idx="12">
                  <c:v>55662</c:v>
                </c:pt>
              </c:numCache>
            </c:numRef>
          </c:val>
          <c:extLst>
            <c:ext xmlns:c16="http://schemas.microsoft.com/office/drawing/2014/chart" uri="{C3380CC4-5D6E-409C-BE32-E72D297353CC}">
              <c16:uniqueId val="{00000006-56A9-4CF7-AEA4-7A87FDDD6A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542</c:v>
                </c:pt>
                <c:pt idx="3">
                  <c:v>509</c:v>
                </c:pt>
                <c:pt idx="6">
                  <c:v>399</c:v>
                </c:pt>
                <c:pt idx="9">
                  <c:v>319</c:v>
                </c:pt>
                <c:pt idx="12">
                  <c:v>396</c:v>
                </c:pt>
              </c:numCache>
            </c:numRef>
          </c:val>
          <c:extLst>
            <c:ext xmlns:c16="http://schemas.microsoft.com/office/drawing/2014/chart" uri="{C3380CC4-5D6E-409C-BE32-E72D297353CC}">
              <c16:uniqueId val="{00000007-56A9-4CF7-AEA4-7A87FDDD6A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62544</c:v>
                </c:pt>
                <c:pt idx="3">
                  <c:v>60408</c:v>
                </c:pt>
                <c:pt idx="6">
                  <c:v>59015</c:v>
                </c:pt>
                <c:pt idx="9">
                  <c:v>59643</c:v>
                </c:pt>
                <c:pt idx="12">
                  <c:v>61501</c:v>
                </c:pt>
              </c:numCache>
            </c:numRef>
          </c:val>
          <c:extLst>
            <c:ext xmlns:c16="http://schemas.microsoft.com/office/drawing/2014/chart" uri="{C3380CC4-5D6E-409C-BE32-E72D297353CC}">
              <c16:uniqueId val="{00000008-56A9-4CF7-AEA4-7A87FDDD6A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3881</c:v>
                </c:pt>
                <c:pt idx="3">
                  <c:v>3135</c:v>
                </c:pt>
                <c:pt idx="6">
                  <c:v>2780</c:v>
                </c:pt>
                <c:pt idx="9">
                  <c:v>2995</c:v>
                </c:pt>
                <c:pt idx="12">
                  <c:v>1983</c:v>
                </c:pt>
              </c:numCache>
            </c:numRef>
          </c:val>
          <c:extLst>
            <c:ext xmlns:c16="http://schemas.microsoft.com/office/drawing/2014/chart" uri="{C3380CC4-5D6E-409C-BE32-E72D297353CC}">
              <c16:uniqueId val="{00000009-56A9-4CF7-AEA4-7A87FDDD6A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486394</c:v>
                </c:pt>
                <c:pt idx="3">
                  <c:v>491389</c:v>
                </c:pt>
                <c:pt idx="6">
                  <c:v>496217</c:v>
                </c:pt>
                <c:pt idx="9">
                  <c:v>499542</c:v>
                </c:pt>
                <c:pt idx="12">
                  <c:v>500850</c:v>
                </c:pt>
              </c:numCache>
            </c:numRef>
          </c:val>
          <c:extLst>
            <c:ext xmlns:c16="http://schemas.microsoft.com/office/drawing/2014/chart" uri="{C3380CC4-5D6E-409C-BE32-E72D297353CC}">
              <c16:uniqueId val="{0000000A-56A9-4CF7-AEA4-7A87FDDD6A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81944</c:v>
                </c:pt>
                <c:pt idx="2">
                  <c:v>#N/A</c:v>
                </c:pt>
                <c:pt idx="3">
                  <c:v>#N/A</c:v>
                </c:pt>
                <c:pt idx="4">
                  <c:v>65759</c:v>
                </c:pt>
                <c:pt idx="5">
                  <c:v>#N/A</c:v>
                </c:pt>
                <c:pt idx="6">
                  <c:v>#N/A</c:v>
                </c:pt>
                <c:pt idx="7">
                  <c:v>58586</c:v>
                </c:pt>
                <c:pt idx="8">
                  <c:v>#N/A</c:v>
                </c:pt>
                <c:pt idx="9">
                  <c:v>#N/A</c:v>
                </c:pt>
                <c:pt idx="10">
                  <c:v>55732</c:v>
                </c:pt>
                <c:pt idx="11">
                  <c:v>#N/A</c:v>
                </c:pt>
                <c:pt idx="12">
                  <c:v>#N/A</c:v>
                </c:pt>
                <c:pt idx="13">
                  <c:v>55889</c:v>
                </c:pt>
                <c:pt idx="14">
                  <c:v>#N/A</c:v>
                </c:pt>
              </c:numCache>
            </c:numRef>
          </c:val>
          <c:smooth val="0"/>
          <c:extLst>
            <c:ext xmlns:c16="http://schemas.microsoft.com/office/drawing/2014/chart" uri="{C3380CC4-5D6E-409C-BE32-E72D297353CC}">
              <c16:uniqueId val="{0000000B-56A9-4CF7-AEA4-7A87FDDD6A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11642</c:v>
                </c:pt>
                <c:pt idx="1">
                  <c:v>11666</c:v>
                </c:pt>
                <c:pt idx="2">
                  <c:v>11531</c:v>
                </c:pt>
              </c:numCache>
            </c:numRef>
          </c:val>
          <c:extLst>
            <c:ext xmlns:c16="http://schemas.microsoft.com/office/drawing/2014/chart" uri="{C3380CC4-5D6E-409C-BE32-E72D297353CC}">
              <c16:uniqueId val="{00000000-E1E4-41B7-B1D6-0CE0D027B9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2671</c:v>
                </c:pt>
                <c:pt idx="1">
                  <c:v>3559</c:v>
                </c:pt>
                <c:pt idx="2">
                  <c:v>4060</c:v>
                </c:pt>
              </c:numCache>
            </c:numRef>
          </c:val>
          <c:extLst>
            <c:ext xmlns:c16="http://schemas.microsoft.com/office/drawing/2014/chart" uri="{C3380CC4-5D6E-409C-BE32-E72D297353CC}">
              <c16:uniqueId val="{00000001-E1E4-41B7-B1D6-0CE0D027B9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24249</c:v>
                </c:pt>
                <c:pt idx="1">
                  <c:v>27751</c:v>
                </c:pt>
                <c:pt idx="2">
                  <c:v>25354</c:v>
                </c:pt>
              </c:numCache>
            </c:numRef>
          </c:val>
          <c:extLst>
            <c:ext xmlns:c16="http://schemas.microsoft.com/office/drawing/2014/chart" uri="{C3380CC4-5D6E-409C-BE32-E72D297353CC}">
              <c16:uniqueId val="{00000002-E1E4-41B7-B1D6-0CE0D027B9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静岡県静岡市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実質公債費比率の分子は、満期一括償還地方債に係る年度割相当額などが増加しているが、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年度以降実施している借入期間の延長の影響などにより、定時償還方式の公債元金及び公債利子などの元利償還金が減少していることなどから、おおむね横ばいで推移している。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６年度は、元利償還金や債務負担行為に基づく支出額等の元利償還金等の減少や、算入公債費等の増加により、前年度と比較して減となった。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今後、市債残高の累増や、元利償還金の増加が見込まれるため、市債残高の抑制や償還額の平準化を図り、計画的な財政運営に努める。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借入額の</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を毎年度積み立てることとしている。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市場公募債の借入に連動し、積立額は年々増加している。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静岡県静岡市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分子）の構造は、地方債残高が増加しているものの、緊急防災・減災事業債等の交付税措置の高い地方債を活用することや交付税措置のない地方債を積極的に償還することなどにより、実質的な地方債残高の圧縮に取り組んでいることなどから、将来負担額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６年度は、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下水道事業会計等の公営企業債等繰入見込額の増加や、地方債現在高に係る基準財政需要額算入見込額の減少等により、将来負担額の分子が増加した。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今後も実質的な地方債残高の削減を進め、財政の健全化に努める。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静岡県静岡市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3,026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万円の減（－</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＜主な増減項目＞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電気事業基金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279,825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まち・ひと・しごと創生推進基金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160,729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南アルプスユネスコエコパーク保全活用基金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140,298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健康福祉基金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994,580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公共建築物整備基金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682,800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都市整備基金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535,942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職員退職手当基金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480,300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行政目的や財政状況を踏まえた上で効果的な活用を図るとともに、将来にわたり持続可能な財政運営を行うため、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各基金について適切な残高管理を行う。また、効果的な基金運用により運用益が確保できるよう努める。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公共建築物整備基金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：公共建築物の計画的な長寿命化等に活用</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：市民の連帯の強化又は地域振興に要する経費の財源に充当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電気事業経営記念基金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：合併前の静岡市が経営した電気事業を記念し、かつ、本市の特に重要な事業の財源等に充当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職員退職手当基金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職員の退職による退職手当の財源に充当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一般廃棄物処理施設整備基金：一般廃棄物処理施設整備に要する経費の財源に充当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＜主な増減項目＞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電気事業基金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279,825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まち・ひと・しごと創生推進基金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160,729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南アルプスユネスコエコパーク保全活用基金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140,298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健康福祉基金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994,580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公共建築物整備基金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682,800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都市整備基金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535,942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職員退職手当基金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480,300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行政目的や財政状況を踏まえた上で効果的な活用を図るとともに、将来にわたり持続可能な財政運営を行うため、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各基金について適切な残高管理を行う。また、効果的な基金運用により運用益が確保できるよう努める。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115.3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億円となり、前年度（約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116.6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億円）と比較し、１億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万円の減（－</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令６年度の決算調整により１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億円の取崩を回避することができた。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令和７年度は、取崩額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億円を計上した一方、基金積立金として、９月補正で地方財政法の規定に基づき前年度繰越金の１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２以上となる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億円、２月補正では市税などの一般財源の増を見込んだことから、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億円の積立を計上した。うち、</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億円は運用益。令和７年度末の残高見込は過去最大の約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億円となる見込みである。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令和８年度については、当初予算を編成する上での財源不足を解消するため、財政調整基金を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億円を取り崩す予定であり、</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現時点では令和８年度末残高見込が約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76.4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億円となっているが、令和８年度の財政運営を通じて令和７年度の繰越金や不用額</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による財源調整など多様な手段により、前年並の基金残高を維持できるよう努めていく。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運用益の積立、普通交付税再算定により措置された臨時財政対策債償還基金費分の積立による増</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適切な残高管理に努める。なお、臨時財政対策債償還基金費分については後年度に取崩しを行い、臨時財政対策債償還の財源とする予定である。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５再算定分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５積立額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880,166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440,083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６再算定分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６積立額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1,225,561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７取崩額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612,780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８取崩額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612,781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静岡県静岡市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672,775
658,905
1,411.93
386,462,288
375,251,244
6,948,486
203,028,710
437,956,472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令和６年度は類似団体平均と同等の指数となった。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となる住民税所得割や軽油引取税交付金などの増により、分子となる基準財政収入額が増加しているものの、こども子育て費や下水道費などの増により分母となる基準財政需要額が増加しており、分母の増が分子の増を上回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（単年度財政力指数：４年度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、６年度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引き続き課税客体の適正な把握に努め、安定的な財政基盤の維持に努めていく。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生活保護費をはじめとする社会保障経費にかかる扶助費が少ないことなどにより類似団体平均を下回っている。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５年度は第２子以降の保育料無償化の開始等に伴い扶助費等の経常的経費が増加したものの、地方税等の経常一般財源の増加により、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６年度は臨時財政対策債への振替額の減少に伴う地方交付税の増加や、個人市民税の定額減税による減収分の補塡に伴う地方特例交付金の増加等により経常一般財源が増となったものの、地方公務員の定年引き上げに伴う退職手当の増加等による人件費の増加や、報酬単価の改定及び利用者数の増加に伴う自立支援給付費の増加等による扶助費の増加等により、経常的経費充当一般財源が増となったことで、前年度と比較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扶助費など社会保障関係経費は今後も増加が見込まれるため、行財政改革やアセットマネジメントの取組などを推進し、事務事業に要する経常的経費の抑制に努めていく。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79022</xdr:rowOff>
    </xdr:from>
    <xdr:to>
      <xdr:col>23</xdr:col>
      <xdr:colOff>133350</xdr:colOff>
      <xdr:row>62</xdr:row>
      <xdr:rowOff>71261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66022"/>
          <a:ext cx="838200" cy="3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79022</xdr:rowOff>
    </xdr:from>
    <xdr:to>
      <xdr:col>19</xdr:col>
      <xdr:colOff>133350</xdr:colOff>
      <xdr:row>60</xdr:row>
      <xdr:rowOff>119239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660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60</xdr:row>
      <xdr:rowOff>119239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90667"/>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46567</xdr:rowOff>
    </xdr:from>
    <xdr:to>
      <xdr:col>11</xdr:col>
      <xdr:colOff>31750</xdr:colOff>
      <xdr:row>61</xdr:row>
      <xdr:rowOff>148872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90667"/>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20461</xdr:rowOff>
    </xdr:from>
    <xdr:to>
      <xdr:col>23</xdr:col>
      <xdr:colOff>184150</xdr:colOff>
      <xdr:row>62</xdr:row>
      <xdr:rowOff>122061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36988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28222</xdr:rowOff>
    </xdr:from>
    <xdr:to>
      <xdr:col>19</xdr:col>
      <xdr:colOff>184150</xdr:colOff>
      <xdr:row>60</xdr:row>
      <xdr:rowOff>129822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139999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8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68439</xdr:rowOff>
    </xdr:from>
    <xdr:to>
      <xdr:col>15</xdr:col>
      <xdr:colOff>133350</xdr:colOff>
      <xdr:row>60</xdr:row>
      <xdr:rowOff>170039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8766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2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167217</xdr:rowOff>
    </xdr:from>
    <xdr:to>
      <xdr:col>11</xdr:col>
      <xdr:colOff>82550</xdr:colOff>
      <xdr:row>58</xdr:row>
      <xdr:rowOff>97367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107544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98072</xdr:rowOff>
    </xdr:from>
    <xdr:to>
      <xdr:col>7</xdr:col>
      <xdr:colOff>31750</xdr:colOff>
      <xdr:row>62</xdr:row>
      <xdr:rowOff>28222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38399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2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５年度は新型コロナウイルスワクチン接種事業の縮小に伴う物件費の減少や地方公務員の定年引き上げの影響による退職手当の減少に伴う人件費の減少などにより類似団体平均を下回った。６年度は地方公務員の段階的な定年引き上げの影響による退職手当の増加等に伴う人件費の増加や、地域包括支援センター事業の特別会計から一般会計への移管等に伴う物件費の増加により、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引き続き、行財政改革推進大綱実施計画による事務事業の見直し・統廃合、民間活力の活用、適正な定員管理等により経費の削減に努めていく。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9764</xdr:rowOff>
    </xdr:from>
    <xdr:to>
      <xdr:col>23</xdr:col>
      <xdr:colOff>133350</xdr:colOff>
      <xdr:row>86</xdr:row>
      <xdr:rowOff>28446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0114"/>
          <a:ext cx="838200" cy="5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9764</xdr:rowOff>
    </xdr:from>
    <xdr:to>
      <xdr:col>19</xdr:col>
      <xdr:colOff>133350</xdr:colOff>
      <xdr:row>84</xdr:row>
      <xdr:rowOff>53594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40114"/>
          <a:ext cx="889000" cy="2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64605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9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104916</xdr:rowOff>
    </xdr:from>
    <xdr:to>
      <xdr:col>15</xdr:col>
      <xdr:colOff>82550</xdr:colOff>
      <xdr:row>84</xdr:row>
      <xdr:rowOff>53594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5266"/>
          <a:ext cx="889000" cy="1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42601</xdr:rowOff>
    </xdr:from>
    <xdr:to>
      <xdr:col>11</xdr:col>
      <xdr:colOff>31750</xdr:colOff>
      <xdr:row>83</xdr:row>
      <xdr:rowOff>104916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58601"/>
          <a:ext cx="889000" cy="57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133233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149096</xdr:rowOff>
    </xdr:from>
    <xdr:to>
      <xdr:col>23</xdr:col>
      <xdr:colOff>184150</xdr:colOff>
      <xdr:row>86</xdr:row>
      <xdr:rowOff>79246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121173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9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130414</xdr:rowOff>
    </xdr:from>
    <xdr:to>
      <xdr:col>19</xdr:col>
      <xdr:colOff>184150</xdr:colOff>
      <xdr:row>83</xdr:row>
      <xdr:rowOff>60564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70741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5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2794</xdr:rowOff>
    </xdr:from>
    <xdr:to>
      <xdr:col>15</xdr:col>
      <xdr:colOff>133350</xdr:colOff>
      <xdr:row>84</xdr:row>
      <xdr:rowOff>104394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114571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54116</xdr:rowOff>
    </xdr:from>
    <xdr:to>
      <xdr:col>11</xdr:col>
      <xdr:colOff>82550</xdr:colOff>
      <xdr:row>83</xdr:row>
      <xdr:rowOff>155716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140493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7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163251</xdr:rowOff>
    </xdr:from>
    <xdr:to>
      <xdr:col>7</xdr:col>
      <xdr:colOff>31750</xdr:colOff>
      <xdr:row>80</xdr:row>
      <xdr:rowOff>93401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103578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7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令和６年４月１日現在は、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政令指定都市中４番目に高い値となった。これは、令和４年４月の行政職給料表の見直し等を実施してきたことにより、昇給率が下がったことが主な要因と考えられる。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また、平均給料月額は、国とほぼ同水準まで引き下がり、諸手当を含めた平均給与月額では前年度に引き続き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政令指定都市中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位と、平均を下回る水準となっている。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今後も、人事委員会勧告及び報告を尊重し、職員の給与水準を決定していくことで、「適正な給与水準の確保」に努めつつ、合わせて、「ラスパイレス指数の抑制」についても取り組んでいく。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428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497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137886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35379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「第３次静岡市職員適正配置計画（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８）」に基づき、職員の適正配置に取り組んだ。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令和６年４月１日現在の普通会計職員数は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人で、類似団体内順位は中位に位置している。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職員数が増加した主な要因は、部局横断的組織（</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チーム組織）の編成に係る所管課への増員をはじめ、こども家庭センターの設置やＢＸ（ブルートランスフォーメーション（海洋技術の革新））の推進に係る体制強化、児童相談所などで必要な人員を確保したことによるものが大き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今後も、引き続き、職員の適正配置を推進していく。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70866</xdr:rowOff>
    </xdr:from>
    <xdr:to>
      <xdr:col>81</xdr:col>
      <xdr:colOff>44450</xdr:colOff>
      <xdr:row>64</xdr:row>
      <xdr:rowOff>15240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7221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3302</xdr:rowOff>
    </xdr:from>
    <xdr:to>
      <xdr:col>77</xdr:col>
      <xdr:colOff>44450</xdr:colOff>
      <xdr:row>63</xdr:row>
      <xdr:rowOff>70866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46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126492</xdr:rowOff>
    </xdr:from>
    <xdr:to>
      <xdr:col>72</xdr:col>
      <xdr:colOff>203200</xdr:colOff>
      <xdr:row>63</xdr:row>
      <xdr:rowOff>3302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5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83058</xdr:rowOff>
    </xdr:from>
    <xdr:to>
      <xdr:col>68</xdr:col>
      <xdr:colOff>152400</xdr:colOff>
      <xdr:row>62</xdr:row>
      <xdr:rowOff>126492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129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135890</xdr:rowOff>
    </xdr:from>
    <xdr:to>
      <xdr:col>81</xdr:col>
      <xdr:colOff>95250</xdr:colOff>
      <xdr:row>64</xdr:row>
      <xdr:rowOff>66040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107967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20066</xdr:rowOff>
    </xdr:from>
    <xdr:to>
      <xdr:col>77</xdr:col>
      <xdr:colOff>95250</xdr:colOff>
      <xdr:row>63</xdr:row>
      <xdr:rowOff>121666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106443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123952</xdr:rowOff>
    </xdr:from>
    <xdr:to>
      <xdr:col>73</xdr:col>
      <xdr:colOff>44450</xdr:colOff>
      <xdr:row>63</xdr:row>
      <xdr:rowOff>54102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38879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75692</xdr:rowOff>
    </xdr:from>
    <xdr:to>
      <xdr:col>68</xdr:col>
      <xdr:colOff>203200</xdr:colOff>
      <xdr:row>63</xdr:row>
      <xdr:rowOff>5842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162069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32258</xdr:rowOff>
    </xdr:from>
    <xdr:to>
      <xdr:col>64</xdr:col>
      <xdr:colOff>152400</xdr:colOff>
      <xdr:row>62</xdr:row>
      <xdr:rowOff>133858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118635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令和３年度と比べ、６年度は、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元利償還金の減少等により分子となる一般会計等が負担する公債費が減少したことに加え、市税等の標準税収入額等の増加により分母となる標準財政規模が増加したため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今後も、市債残高の抑制や償還額の平準化を図り、計画的な財政運営に努めていく。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実質公債費比率は３ヵ年平均により算出されるため、算出時に利用しなくなる年度と令和６年度を比較している）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113595</xdr:rowOff>
    </xdr:from>
    <xdr:to>
      <xdr:col>81</xdr:col>
      <xdr:colOff>44450</xdr:colOff>
      <xdr:row>40</xdr:row>
      <xdr:rowOff>140405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715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40</xdr:row>
      <xdr:rowOff>167217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40</xdr:row>
      <xdr:rowOff>167217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22578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79322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29932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43338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地方債に関する将来負担額（地方債残高－減債基金残高－充当可能特定収入－基準財政需要参入見込額）の減少を要因として、分子となる将来負担額が少ないことなどから、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６年度は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等の公営企業債等繰入見込額の増加や、地方債現在高に係る基準財政需要額算入見込額の減少等により分子となる将来負担額が増加した一方で、市税等の標準税収入額の増加等により分母となる標準財政規模が増加し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今後も後世への負担を軽減するよう、財政の健全化に努める。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6147</xdr:rowOff>
    </xdr:from>
    <xdr:to>
      <xdr:col>81</xdr:col>
      <xdr:colOff>44450</xdr:colOff>
      <xdr:row>16</xdr:row>
      <xdr:rowOff>15799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4934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15799</xdr:rowOff>
    </xdr:from>
    <xdr:to>
      <xdr:col>77</xdr:col>
      <xdr:colOff>44450</xdr:colOff>
      <xdr:row>16</xdr:row>
      <xdr:rowOff>38964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58999"/>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38964</xdr:rowOff>
    </xdr:from>
    <xdr:to>
      <xdr:col>72</xdr:col>
      <xdr:colOff>203200</xdr:colOff>
      <xdr:row>16</xdr:row>
      <xdr:rowOff>65989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82164"/>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65989</xdr:rowOff>
    </xdr:from>
    <xdr:to>
      <xdr:col>68</xdr:col>
      <xdr:colOff>152400</xdr:colOff>
      <xdr:row>17</xdr:row>
      <xdr:rowOff>7468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09189"/>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126797</xdr:rowOff>
    </xdr:from>
    <xdr:to>
      <xdr:col>81</xdr:col>
      <xdr:colOff>95250</xdr:colOff>
      <xdr:row>16</xdr:row>
      <xdr:rowOff>56947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9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143324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136449</xdr:rowOff>
    </xdr:from>
    <xdr:to>
      <xdr:col>77</xdr:col>
      <xdr:colOff>95250</xdr:colOff>
      <xdr:row>16</xdr:row>
      <xdr:rowOff>66599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159614</xdr:rowOff>
    </xdr:from>
    <xdr:to>
      <xdr:col>73</xdr:col>
      <xdr:colOff>44450</xdr:colOff>
      <xdr:row>16</xdr:row>
      <xdr:rowOff>89764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99941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15189</xdr:rowOff>
    </xdr:from>
    <xdr:to>
      <xdr:col>68</xdr:col>
      <xdr:colOff>203200</xdr:colOff>
      <xdr:row>16</xdr:row>
      <xdr:rowOff>116789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126966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2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128118</xdr:rowOff>
    </xdr:from>
    <xdr:to>
      <xdr:col>64</xdr:col>
      <xdr:colOff>152400</xdr:colOff>
      <xdr:row>17</xdr:row>
      <xdr:rowOff>58268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68445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4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静岡県静岡市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672,775
658,905
1,411.93
386,462,288
375,251,244
6,948,486
203,028,710
437,956,472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人件費に係る経常収支比率は、地方公務員の段階的な定年引き上げの影響による退職手当の増加等により、５年度と比較して、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なお、類似団体との比較においては、類似団体平均を上回る数値で推移しており、６年度においても類似団体平均を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今後も定員及び給与の適正化を行い、人件費の削減に努めていく。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26988</xdr:rowOff>
    </xdr:from>
    <xdr:to>
      <xdr:col>24</xdr:col>
      <xdr:colOff>25400</xdr:colOff>
      <xdr:row>39</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70638"/>
          <a:ext cx="838200" cy="4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26988</xdr:rowOff>
    </xdr:from>
    <xdr:to>
      <xdr:col>19</xdr:col>
      <xdr:colOff>187325</xdr:colOff>
      <xdr:row>38</xdr:row>
      <xdr:rowOff>84138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7063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84138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5278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39</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47625</xdr:rowOff>
    </xdr:from>
    <xdr:to>
      <xdr:col>24</xdr:col>
      <xdr:colOff>76200</xdr:colOff>
      <xdr:row>39</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147638</xdr:rowOff>
    </xdr:from>
    <xdr:to>
      <xdr:col>20</xdr:col>
      <xdr:colOff>38100</xdr:colOff>
      <xdr:row>37</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62565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0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33338</xdr:rowOff>
    </xdr:from>
    <xdr:to>
      <xdr:col>15</xdr:col>
      <xdr:colOff>149225</xdr:colOff>
      <xdr:row>38</xdr:row>
      <xdr:rowOff>134938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119715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物件費に係る経常収支比率は、清掃工場運転経費などの清掃費や、各種予防接種費などの保健衛生費に係る物件費が比較的大きいことなどから、類似団体平均を上回る数値で推移している。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６年度は新型コロナウイルスワクチン接種の定期接種化に伴い各種予防接種費が増加したものの、経常一般財源の増加等により、５年度と比較して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引き続き、行財政改革推進大綱及び実施計画による事務事業の見直し・統廃合などによる経費の削減に努めていく。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55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37193</xdr:rowOff>
    </xdr:from>
    <xdr:to>
      <xdr:col>73</xdr:col>
      <xdr:colOff>180975</xdr:colOff>
      <xdr:row>16</xdr:row>
      <xdr:rowOff>45357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089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37193</xdr:rowOff>
    </xdr:from>
    <xdr:to>
      <xdr:col>69</xdr:col>
      <xdr:colOff>92075</xdr:colOff>
      <xdr:row>15</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089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157843</xdr:rowOff>
    </xdr:from>
    <xdr:to>
      <xdr:col>69</xdr:col>
      <xdr:colOff>142875</xdr:colOff>
      <xdr:row>15</xdr:row>
      <xdr:rowOff>87993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72770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団体中３位で推移している。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これは、類似団体と比べ、生活保護費をはじめとする社会保障経費が少ないことなどが要因としてあげられる。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近年、自立支援給付費、障害児施設給付費、こども園等給付費が増加傾向にあることなどから、今後、少子高齢化社会に対応した適切な執行に努めていく。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2" name="扶助費グラフ枠">
          <a:extLst>
            <a:ext uri="{FF2B5EF4-FFF2-40B4-BE49-F238E27FC236}">
              <a16:creationId xmlns:a16="http://schemas.microsoft.com/office/drawing/2014/main" id="{00000000-0008-0000-0400-0000C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84138</xdr:rowOff>
    </xdr:from>
    <xdr:to>
      <xdr:col>24</xdr:col>
      <xdr:colOff>25400</xdr:colOff>
      <xdr:row>61</xdr:row>
      <xdr:rowOff>84138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4826000" y="93424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94" name="扶助費最小値テキスト">
          <a:extLst>
            <a:ext uri="{FF2B5EF4-FFF2-40B4-BE49-F238E27FC236}">
              <a16:creationId xmlns:a16="http://schemas.microsoft.com/office/drawing/2014/main" id="{00000000-0008-0000-0400-0000C2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170515</xdr:rowOff>
    </xdr:from>
    <xdr:ext cx="762000" cy="259045"/>
    <xdr:sp macro="" textlink="">
      <xdr:nvSpPr>
        <xdr:cNvPr id="196" name="扶助費最大値テキスト">
          <a:extLst>
            <a:ext uri="{FF2B5EF4-FFF2-40B4-BE49-F238E27FC236}">
              <a16:creationId xmlns:a16="http://schemas.microsoft.com/office/drawing/2014/main" id="{00000000-0008-0000-0400-0000C4000000}"/>
            </a:ext>
          </a:extLst>
        </xdr:cNvPr>
        <xdr:cNvSpPr txBox="1"/>
      </xdr:nvSpPr>
      <xdr:spPr>
        <a:xfrm>
          <a:off x="4914900" y="908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84138</xdr:rowOff>
    </xdr:from>
    <xdr:to>
      <xdr:col>24</xdr:col>
      <xdr:colOff>114300</xdr:colOff>
      <xdr:row>54</xdr:row>
      <xdr:rowOff>84138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4737100" y="934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141288</xdr:rowOff>
    </xdr:from>
    <xdr:to>
      <xdr:col>24</xdr:col>
      <xdr:colOff>25400</xdr:colOff>
      <xdr:row>55</xdr:row>
      <xdr:rowOff>41275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987800" y="9399588"/>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62565</xdr:rowOff>
    </xdr:from>
    <xdr:ext cx="762000" cy="259045"/>
    <xdr:sp macro="" textlink="">
      <xdr:nvSpPr>
        <xdr:cNvPr id="199" name="扶助費平均値テキスト">
          <a:extLst>
            <a:ext uri="{FF2B5EF4-FFF2-40B4-BE49-F238E27FC236}">
              <a16:creationId xmlns:a16="http://schemas.microsoft.com/office/drawing/2014/main" id="{00000000-0008-0000-0400-0000C7000000}"/>
            </a:ext>
          </a:extLst>
        </xdr:cNvPr>
        <xdr:cNvSpPr txBox="1"/>
      </xdr:nvSpPr>
      <xdr:spPr>
        <a:xfrm>
          <a:off x="4914900" y="10006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90488</xdr:rowOff>
    </xdr:from>
    <xdr:to>
      <xdr:col>24</xdr:col>
      <xdr:colOff>76200</xdr:colOff>
      <xdr:row>59</xdr:row>
      <xdr:rowOff>20638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47752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155575</xdr:rowOff>
    </xdr:from>
    <xdr:to>
      <xdr:col>19</xdr:col>
      <xdr:colOff>187325</xdr:colOff>
      <xdr:row>54</xdr:row>
      <xdr:rowOff>141288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3098800" y="9242425"/>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33338</xdr:rowOff>
    </xdr:from>
    <xdr:to>
      <xdr:col>20</xdr:col>
      <xdr:colOff>38100</xdr:colOff>
      <xdr:row>58</xdr:row>
      <xdr:rowOff>134938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937000" y="997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119715</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10063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84138</xdr:rowOff>
    </xdr:from>
    <xdr:to>
      <xdr:col>15</xdr:col>
      <xdr:colOff>98425</xdr:colOff>
      <xdr:row>53</xdr:row>
      <xdr:rowOff>155575</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2209800" y="917098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84138</xdr:rowOff>
    </xdr:from>
    <xdr:to>
      <xdr:col>11</xdr:col>
      <xdr:colOff>9525</xdr:colOff>
      <xdr:row>53</xdr:row>
      <xdr:rowOff>98425</xdr:rowOff>
    </xdr:to>
    <xdr:cxnSp macro="">
      <xdr:nvCxnSpPr>
        <xdr:cNvPr id="207" name="直線コネクタ 206">
          <a:extLst>
            <a:ext uri="{FF2B5EF4-FFF2-40B4-BE49-F238E27FC236}">
              <a16:creationId xmlns:a16="http://schemas.microsoft.com/office/drawing/2014/main" id="{00000000-0008-0000-0400-0000CF000000}"/>
            </a:ext>
          </a:extLst>
        </xdr:cNvPr>
        <xdr:cNvCxnSpPr/>
      </xdr:nvCxnSpPr>
      <xdr:spPr>
        <a:xfrm flipV="1">
          <a:off x="1320800" y="91709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0" name="フローチャート: 判断 209">
          <a:extLst>
            <a:ext uri="{FF2B5EF4-FFF2-40B4-BE49-F238E27FC236}">
              <a16:creationId xmlns:a16="http://schemas.microsoft.com/office/drawing/2014/main" id="{00000000-0008-0000-0400-0000D2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161925</xdr:rowOff>
    </xdr:from>
    <xdr:to>
      <xdr:col>24</xdr:col>
      <xdr:colOff>76200</xdr:colOff>
      <xdr:row>55</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47752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7002</xdr:rowOff>
    </xdr:from>
    <xdr:ext cx="762000" cy="259045"/>
    <xdr:sp macro="" textlink="">
      <xdr:nvSpPr>
        <xdr:cNvPr id="218" name="扶助費該当値テキスト">
          <a:extLst>
            <a:ext uri="{FF2B5EF4-FFF2-40B4-BE49-F238E27FC236}">
              <a16:creationId xmlns:a16="http://schemas.microsoft.com/office/drawing/2014/main" id="{00000000-0008-0000-0400-0000DA000000}"/>
            </a:ext>
          </a:extLst>
        </xdr:cNvPr>
        <xdr:cNvSpPr txBox="1"/>
      </xdr:nvSpPr>
      <xdr:spPr>
        <a:xfrm>
          <a:off x="49149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90488</xdr:rowOff>
    </xdr:from>
    <xdr:to>
      <xdr:col>20</xdr:col>
      <xdr:colOff>38100</xdr:colOff>
      <xdr:row>55</xdr:row>
      <xdr:rowOff>20638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937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30815</xdr:rowOff>
    </xdr:from>
    <xdr:ext cx="7366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3606800" y="911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104775</xdr:rowOff>
    </xdr:from>
    <xdr:to>
      <xdr:col>15</xdr:col>
      <xdr:colOff>149225</xdr:colOff>
      <xdr:row>54</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3048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45102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2717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33338</xdr:rowOff>
    </xdr:from>
    <xdr:to>
      <xdr:col>11</xdr:col>
      <xdr:colOff>60325</xdr:colOff>
      <xdr:row>53</xdr:row>
      <xdr:rowOff>134938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2159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145115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828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47625</xdr:rowOff>
    </xdr:from>
    <xdr:to>
      <xdr:col>6</xdr:col>
      <xdr:colOff>171450</xdr:colOff>
      <xdr:row>53</xdr:row>
      <xdr:rowOff>149225</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270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159402</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939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その他に係る経常収支比率は、介護保険事業会計や後期高齢者医療事業会計への繰出金が比較的大きいことなどから、類似団体平均を上回る数値となっている。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近年、介護保険事業会計等への繰出金は増加傾向にあるが、継続して各事業の経費の見直しを行うとともに、適正な執行に努めていく。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999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12700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893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50800</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補助費等に係る経常収支比率は、本市に交通事業に対する繰出しがないことなどから、類似団体平均を下回る数値となっている。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年度以降横ばいで推移しており、６年度も概ね前年度並みとなっている。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今後も補助金の見直し等を実施し、経費の削減に努めていく。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81280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36</xdr:row>
      <xdr:rowOff>12700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116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58420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116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公債費に係る経常収支比率は、既往債元金償還金・元金償還金の減少により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なお、類似団体との比較においては、３年度以降は類似団体平均を下回る数値で推移していたが、６年度においては類似団体平均を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今後も、フローとストックに留意し、市債発行額の抑制及び市債残高の適正な管理に努めていく。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4536</xdr:rowOff>
    </xdr:from>
    <xdr:to>
      <xdr:col>24</xdr:col>
      <xdr:colOff>25400</xdr:colOff>
      <xdr:row>77</xdr:row>
      <xdr:rowOff>118836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2061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118836</xdr:rowOff>
    </xdr:from>
    <xdr:to>
      <xdr:col>19</xdr:col>
      <xdr:colOff>187325</xdr:colOff>
      <xdr:row>77</xdr:row>
      <xdr:rowOff>167821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3098800" y="133204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53521</xdr:rowOff>
    </xdr:from>
    <xdr:to>
      <xdr:col>15</xdr:col>
      <xdr:colOff>98425</xdr:colOff>
      <xdr:row>77</xdr:row>
      <xdr:rowOff>167821</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32551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53521</xdr:rowOff>
    </xdr:from>
    <xdr:to>
      <xdr:col>11</xdr:col>
      <xdr:colOff>9525</xdr:colOff>
      <xdr:row>78</xdr:row>
      <xdr:rowOff>159657</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255171"/>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97263</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68036</xdr:rowOff>
    </xdr:from>
    <xdr:to>
      <xdr:col>20</xdr:col>
      <xdr:colOff>38100</xdr:colOff>
      <xdr:row>77</xdr:row>
      <xdr:rowOff>169636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8363</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57348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2721</xdr:rowOff>
    </xdr:from>
    <xdr:to>
      <xdr:col>11</xdr:col>
      <xdr:colOff>60325</xdr:colOff>
      <xdr:row>77</xdr:row>
      <xdr:rowOff>104321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114498</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公債費以外の経常収支比率は、扶助費に係る経常収支比率が低いことなどが影響し、類似団体平均を下回っている。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扶助費や繰出金など社会保障関係経費は増加傾向にあることから、事務事業の見直し・統廃合など歳出の合理化等行財政改革や、公共資産の総資産量適正化・長寿命化のためのアセットマネジメントの取組などを推進し、経常的な事務事業に要する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143329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814300"/>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148772</xdr:rowOff>
    </xdr:from>
    <xdr:to>
      <xdr:col>82</xdr:col>
      <xdr:colOff>107950</xdr:colOff>
      <xdr:row>76</xdr:row>
      <xdr:rowOff>154214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836072"/>
          <a:ext cx="8382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148772</xdr:rowOff>
    </xdr:from>
    <xdr:to>
      <xdr:col>78</xdr:col>
      <xdr:colOff>69850</xdr:colOff>
      <xdr:row>74</xdr:row>
      <xdr:rowOff>148772</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83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103414</xdr:rowOff>
    </xdr:from>
    <xdr:to>
      <xdr:col>78</xdr:col>
      <xdr:colOff>120650</xdr:colOff>
      <xdr:row>77</xdr:row>
      <xdr:rowOff>33564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18341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1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58965</xdr:rowOff>
    </xdr:from>
    <xdr:to>
      <xdr:col>73</xdr:col>
      <xdr:colOff>180975</xdr:colOff>
      <xdr:row>74</xdr:row>
      <xdr:rowOff>148772</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748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70757</xdr:rowOff>
    </xdr:from>
    <xdr:to>
      <xdr:col>74</xdr:col>
      <xdr:colOff>31750</xdr:colOff>
      <xdr:row>77</xdr:row>
      <xdr:rowOff>907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58965</xdr:rowOff>
    </xdr:from>
    <xdr:to>
      <xdr:col>69</xdr:col>
      <xdr:colOff>92075</xdr:colOff>
      <xdr:row>75</xdr:row>
      <xdr:rowOff>31750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74815"/>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119941</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97972</xdr:rowOff>
    </xdr:from>
    <xdr:to>
      <xdr:col>78</xdr:col>
      <xdr:colOff>120650</xdr:colOff>
      <xdr:row>75</xdr:row>
      <xdr:rowOff>28122</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38299</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97972</xdr:rowOff>
    </xdr:from>
    <xdr:to>
      <xdr:col>74</xdr:col>
      <xdr:colOff>31750</xdr:colOff>
      <xdr:row>75</xdr:row>
      <xdr:rowOff>28122</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38299</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8165</xdr:rowOff>
    </xdr:from>
    <xdr:to>
      <xdr:col>69</xdr:col>
      <xdr:colOff>142875</xdr:colOff>
      <xdr:row>73</xdr:row>
      <xdr:rowOff>109765</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119942</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2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静岡県静岡市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169204</xdr:rowOff>
    </xdr:from>
    <xdr:to>
      <xdr:col>29</xdr:col>
      <xdr:colOff>127000</xdr:colOff>
      <xdr:row>15</xdr:row>
      <xdr:rowOff>72343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45679"/>
          <a:ext cx="647700" cy="246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72343</xdr:rowOff>
    </xdr:from>
    <xdr:to>
      <xdr:col>26</xdr:col>
      <xdr:colOff>50800</xdr:colOff>
      <xdr:row>15</xdr:row>
      <xdr:rowOff>138931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91718"/>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138931</xdr:rowOff>
    </xdr:from>
    <xdr:to>
      <xdr:col>22</xdr:col>
      <xdr:colOff>114300</xdr:colOff>
      <xdr:row>16</xdr:row>
      <xdr:rowOff>21528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58306"/>
          <a:ext cx="698500" cy="5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21528</xdr:rowOff>
    </xdr:from>
    <xdr:to>
      <xdr:col>18</xdr:col>
      <xdr:colOff>177800</xdr:colOff>
      <xdr:row>16</xdr:row>
      <xdr:rowOff>48862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12353"/>
          <a:ext cx="698500" cy="27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118404</xdr:rowOff>
    </xdr:from>
    <xdr:to>
      <xdr:col>29</xdr:col>
      <xdr:colOff>177800</xdr:colOff>
      <xdr:row>14</xdr:row>
      <xdr:rowOff>48554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94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134931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3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21543</xdr:rowOff>
    </xdr:from>
    <xdr:to>
      <xdr:col>26</xdr:col>
      <xdr:colOff>101600</xdr:colOff>
      <xdr:row>15</xdr:row>
      <xdr:rowOff>123143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40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133320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88131</xdr:rowOff>
    </xdr:from>
    <xdr:to>
      <xdr:col>22</xdr:col>
      <xdr:colOff>165100</xdr:colOff>
      <xdr:row>16</xdr:row>
      <xdr:rowOff>18281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0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28458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7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142178</xdr:rowOff>
    </xdr:from>
    <xdr:to>
      <xdr:col>19</xdr:col>
      <xdr:colOff>38100</xdr:colOff>
      <xdr:row>16</xdr:row>
      <xdr:rowOff>72328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82505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3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169512</xdr:rowOff>
    </xdr:from>
    <xdr:to>
      <xdr:col>15</xdr:col>
      <xdr:colOff>101600</xdr:colOff>
      <xdr:row>16</xdr:row>
      <xdr:rowOff>99662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8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109839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142545</xdr:rowOff>
    </xdr:from>
    <xdr:to>
      <xdr:col>29</xdr:col>
      <xdr:colOff>127000</xdr:colOff>
      <xdr:row>35</xdr:row>
      <xdr:rowOff>220008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52895"/>
          <a:ext cx="647700" cy="77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142545</xdr:rowOff>
    </xdr:from>
    <xdr:to>
      <xdr:col>26</xdr:col>
      <xdr:colOff>50800</xdr:colOff>
      <xdr:row>35</xdr:row>
      <xdr:rowOff>150285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52895"/>
          <a:ext cx="698500" cy="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150285</xdr:rowOff>
    </xdr:from>
    <xdr:to>
      <xdr:col>22</xdr:col>
      <xdr:colOff>114300</xdr:colOff>
      <xdr:row>35</xdr:row>
      <xdr:rowOff>194927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60635"/>
          <a:ext cx="698500" cy="4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140030</xdr:rowOff>
    </xdr:from>
    <xdr:to>
      <xdr:col>18</xdr:col>
      <xdr:colOff>177800</xdr:colOff>
      <xdr:row>35</xdr:row>
      <xdr:rowOff>194927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50380"/>
          <a:ext cx="698500" cy="54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169208</xdr:rowOff>
    </xdr:from>
    <xdr:to>
      <xdr:col>29</xdr:col>
      <xdr:colOff>177800</xdr:colOff>
      <xdr:row>35</xdr:row>
      <xdr:rowOff>270808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7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141285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5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91745</xdr:rowOff>
    </xdr:from>
    <xdr:to>
      <xdr:col>26</xdr:col>
      <xdr:colOff>101600</xdr:colOff>
      <xdr:row>35</xdr:row>
      <xdr:rowOff>193345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0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178122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8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99485</xdr:rowOff>
    </xdr:from>
    <xdr:to>
      <xdr:col>22</xdr:col>
      <xdr:colOff>165100</xdr:colOff>
      <xdr:row>35</xdr:row>
      <xdr:rowOff>201085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09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185862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79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144127</xdr:rowOff>
    </xdr:from>
    <xdr:to>
      <xdr:col>19</xdr:col>
      <xdr:colOff>38100</xdr:colOff>
      <xdr:row>35</xdr:row>
      <xdr:rowOff>245727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54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230504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4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89230</xdr:rowOff>
    </xdr:from>
    <xdr:to>
      <xdr:col>15</xdr:col>
      <xdr:colOff>101600</xdr:colOff>
      <xdr:row>35</xdr:row>
      <xdr:rowOff>190830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9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175607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8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静岡県静岡市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672,775
658,905
1,411.93
386,462,288
375,251,244
6,948,486
203,028,710
437,956,472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20523</xdr:rowOff>
    </xdr:from>
    <xdr:to>
      <xdr:col>24</xdr:col>
      <xdr:colOff>63500</xdr:colOff>
      <xdr:row>35</xdr:row>
      <xdr:rowOff>163246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8373"/>
          <a:ext cx="838200" cy="4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38392</xdr:rowOff>
    </xdr:from>
    <xdr:to>
      <xdr:col>19</xdr:col>
      <xdr:colOff>177800</xdr:colOff>
      <xdr:row>35</xdr:row>
      <xdr:rowOff>163246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39142"/>
          <a:ext cx="889000" cy="1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38392</xdr:rowOff>
    </xdr:from>
    <xdr:to>
      <xdr:col>15</xdr:col>
      <xdr:colOff>50800</xdr:colOff>
      <xdr:row>35</xdr:row>
      <xdr:rowOff>43688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9142"/>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43688</xdr:rowOff>
    </xdr:from>
    <xdr:to>
      <xdr:col>10</xdr:col>
      <xdr:colOff>114300</xdr:colOff>
      <xdr:row>35</xdr:row>
      <xdr:rowOff>97637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4438"/>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141173</xdr:rowOff>
    </xdr:from>
    <xdr:to>
      <xdr:col>24</xdr:col>
      <xdr:colOff>114300</xdr:colOff>
      <xdr:row>33</xdr:row>
      <xdr:rowOff>71323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164050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112446</xdr:rowOff>
    </xdr:from>
    <xdr:to>
      <xdr:col>20</xdr:col>
      <xdr:colOff>38100</xdr:colOff>
      <xdr:row>36</xdr:row>
      <xdr:rowOff>42596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59123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8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159042</xdr:rowOff>
    </xdr:from>
    <xdr:to>
      <xdr:col>15</xdr:col>
      <xdr:colOff>101600</xdr:colOff>
      <xdr:row>35</xdr:row>
      <xdr:rowOff>89192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105719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6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164338</xdr:rowOff>
    </xdr:from>
    <xdr:to>
      <xdr:col>10</xdr:col>
      <xdr:colOff>165100</xdr:colOff>
      <xdr:row>35</xdr:row>
      <xdr:rowOff>94488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111015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6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46837</xdr:rowOff>
    </xdr:from>
    <xdr:to>
      <xdr:col>6</xdr:col>
      <xdr:colOff>38100</xdr:colOff>
      <xdr:row>35</xdr:row>
      <xdr:rowOff>148437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164964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2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1305</xdr:rowOff>
    </xdr:from>
    <xdr:to>
      <xdr:col>24</xdr:col>
      <xdr:colOff>63500</xdr:colOff>
      <xdr:row>56</xdr:row>
      <xdr:rowOff>78618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31055"/>
          <a:ext cx="838200" cy="24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96495</xdr:rowOff>
    </xdr:from>
    <xdr:to>
      <xdr:col>19</xdr:col>
      <xdr:colOff>177800</xdr:colOff>
      <xdr:row>56</xdr:row>
      <xdr:rowOff>78618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54795"/>
          <a:ext cx="889000" cy="3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96495</xdr:rowOff>
    </xdr:from>
    <xdr:to>
      <xdr:col>15</xdr:col>
      <xdr:colOff>50800</xdr:colOff>
      <xdr:row>54</xdr:row>
      <xdr:rowOff>157256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54795"/>
          <a:ext cx="889000" cy="6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157256</xdr:rowOff>
    </xdr:from>
    <xdr:to>
      <xdr:col>10</xdr:col>
      <xdr:colOff>114300</xdr:colOff>
      <xdr:row>58</xdr:row>
      <xdr:rowOff>67966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15556"/>
          <a:ext cx="889000" cy="59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121955</xdr:rowOff>
    </xdr:from>
    <xdr:to>
      <xdr:col>24</xdr:col>
      <xdr:colOff>114300</xdr:colOff>
      <xdr:row>55</xdr:row>
      <xdr:rowOff>52105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8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100382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27818</xdr:rowOff>
    </xdr:from>
    <xdr:to>
      <xdr:col>20</xdr:col>
      <xdr:colOff>38100</xdr:colOff>
      <xdr:row>56</xdr:row>
      <xdr:rowOff>129418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120545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2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45695</xdr:rowOff>
    </xdr:from>
    <xdr:to>
      <xdr:col>15</xdr:col>
      <xdr:colOff>101600</xdr:colOff>
      <xdr:row>54</xdr:row>
      <xdr:rowOff>147295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138422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9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106456</xdr:rowOff>
    </xdr:from>
    <xdr:to>
      <xdr:col>10</xdr:col>
      <xdr:colOff>165100</xdr:colOff>
      <xdr:row>55</xdr:row>
      <xdr:rowOff>36606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27733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17166</xdr:rowOff>
    </xdr:from>
    <xdr:to>
      <xdr:col>6</xdr:col>
      <xdr:colOff>38100</xdr:colOff>
      <xdr:row>58</xdr:row>
      <xdr:rowOff>118766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109893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166153</xdr:rowOff>
    </xdr:from>
    <xdr:to>
      <xdr:col>24</xdr:col>
      <xdr:colOff>63500</xdr:colOff>
      <xdr:row>76</xdr:row>
      <xdr:rowOff>59689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024903"/>
          <a:ext cx="8382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53049</xdr:rowOff>
    </xdr:from>
    <xdr:to>
      <xdr:col>19</xdr:col>
      <xdr:colOff>177800</xdr:colOff>
      <xdr:row>76</xdr:row>
      <xdr:rowOff>59689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083249"/>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31823</xdr:rowOff>
    </xdr:from>
    <xdr:to>
      <xdr:col>15</xdr:col>
      <xdr:colOff>50800</xdr:colOff>
      <xdr:row>76</xdr:row>
      <xdr:rowOff>53049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06202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31823</xdr:rowOff>
    </xdr:from>
    <xdr:to>
      <xdr:col>10</xdr:col>
      <xdr:colOff>114300</xdr:colOff>
      <xdr:row>76</xdr:row>
      <xdr:rowOff>138393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062023"/>
          <a:ext cx="889000" cy="10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115353</xdr:rowOff>
    </xdr:from>
    <xdr:to>
      <xdr:col>24</xdr:col>
      <xdr:colOff>114300</xdr:colOff>
      <xdr:row>76</xdr:row>
      <xdr:rowOff>45503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9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138230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82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8889</xdr:rowOff>
    </xdr:from>
    <xdr:to>
      <xdr:col>20</xdr:col>
      <xdr:colOff>38100</xdr:colOff>
      <xdr:row>76</xdr:row>
      <xdr:rowOff>110489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127017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8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2249</xdr:rowOff>
    </xdr:from>
    <xdr:to>
      <xdr:col>15</xdr:col>
      <xdr:colOff>101600</xdr:colOff>
      <xdr:row>76</xdr:row>
      <xdr:rowOff>103849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120376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8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152473</xdr:rowOff>
    </xdr:from>
    <xdr:to>
      <xdr:col>10</xdr:col>
      <xdr:colOff>165100</xdr:colOff>
      <xdr:row>76</xdr:row>
      <xdr:rowOff>82623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99150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27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87593</xdr:rowOff>
    </xdr:from>
    <xdr:to>
      <xdr:col>6</xdr:col>
      <xdr:colOff>38100</xdr:colOff>
      <xdr:row>77</xdr:row>
      <xdr:rowOff>17743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76400</xdr:rowOff>
    </xdr:from>
    <xdr:to>
      <xdr:col>24</xdr:col>
      <xdr:colOff>63500</xdr:colOff>
      <xdr:row>98</xdr:row>
      <xdr:rowOff>208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07050"/>
          <a:ext cx="838200" cy="9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208</xdr:rowOff>
    </xdr:from>
    <xdr:to>
      <xdr:col>19</xdr:col>
      <xdr:colOff>177800</xdr:colOff>
      <xdr:row>98</xdr:row>
      <xdr:rowOff>74343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02308"/>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18831</xdr:rowOff>
    </xdr:from>
    <xdr:to>
      <xdr:col>15</xdr:col>
      <xdr:colOff>50800</xdr:colOff>
      <xdr:row>98</xdr:row>
      <xdr:rowOff>74343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20931"/>
          <a:ext cx="889000" cy="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18831</xdr:rowOff>
    </xdr:from>
    <xdr:to>
      <xdr:col>10</xdr:col>
      <xdr:colOff>114300</xdr:colOff>
      <xdr:row>99</xdr:row>
      <xdr:rowOff>33066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0931"/>
          <a:ext cx="889000" cy="18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25600</xdr:rowOff>
    </xdr:from>
    <xdr:to>
      <xdr:col>24</xdr:col>
      <xdr:colOff>114300</xdr:colOff>
      <xdr:row>97</xdr:row>
      <xdr:rowOff>127200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111977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7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120858</xdr:rowOff>
    </xdr:from>
    <xdr:to>
      <xdr:col>20</xdr:col>
      <xdr:colOff>38100</xdr:colOff>
      <xdr:row>98</xdr:row>
      <xdr:rowOff>51008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42135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8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23543</xdr:rowOff>
    </xdr:from>
    <xdr:to>
      <xdr:col>15</xdr:col>
      <xdr:colOff>101600</xdr:colOff>
      <xdr:row>98</xdr:row>
      <xdr:rowOff>125143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116270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91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139481</xdr:rowOff>
    </xdr:from>
    <xdr:to>
      <xdr:col>10</xdr:col>
      <xdr:colOff>165100</xdr:colOff>
      <xdr:row>98</xdr:row>
      <xdr:rowOff>69631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60758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86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153716</xdr:rowOff>
    </xdr:from>
    <xdr:to>
      <xdr:col>6</xdr:col>
      <xdr:colOff>38100</xdr:colOff>
      <xdr:row>99</xdr:row>
      <xdr:rowOff>83866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74993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142944</xdr:rowOff>
    </xdr:from>
    <xdr:to>
      <xdr:col>55</xdr:col>
      <xdr:colOff>0</xdr:colOff>
      <xdr:row>36</xdr:row>
      <xdr:rowOff>149813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15144"/>
          <a:ext cx="8382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123644</xdr:rowOff>
    </xdr:from>
    <xdr:to>
      <xdr:col>50</xdr:col>
      <xdr:colOff>114300</xdr:colOff>
      <xdr:row>36</xdr:row>
      <xdr:rowOff>142944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95844"/>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123644</xdr:rowOff>
    </xdr:from>
    <xdr:to>
      <xdr:col>45</xdr:col>
      <xdr:colOff>177800</xdr:colOff>
      <xdr:row>37</xdr:row>
      <xdr:rowOff>10476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95844"/>
          <a:ext cx="889000" cy="5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75616</xdr:rowOff>
    </xdr:from>
    <xdr:to>
      <xdr:col>41</xdr:col>
      <xdr:colOff>50800</xdr:colOff>
      <xdr:row>37</xdr:row>
      <xdr:rowOff>10476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19116"/>
          <a:ext cx="889000" cy="113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99013</xdr:rowOff>
    </xdr:from>
    <xdr:to>
      <xdr:col>55</xdr:col>
      <xdr:colOff>50800</xdr:colOff>
      <xdr:row>37</xdr:row>
      <xdr:rowOff>29163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121890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2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92144</xdr:rowOff>
    </xdr:from>
    <xdr:to>
      <xdr:col>50</xdr:col>
      <xdr:colOff>165100</xdr:colOff>
      <xdr:row>37</xdr:row>
      <xdr:rowOff>22294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38821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72844</xdr:rowOff>
    </xdr:from>
    <xdr:to>
      <xdr:col>46</xdr:col>
      <xdr:colOff>38100</xdr:colOff>
      <xdr:row>37</xdr:row>
      <xdr:rowOff>2994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19521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2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131126</xdr:rowOff>
    </xdr:from>
    <xdr:to>
      <xdr:col>41</xdr:col>
      <xdr:colOff>101600</xdr:colOff>
      <xdr:row>37</xdr:row>
      <xdr:rowOff>61276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52403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24816</xdr:rowOff>
    </xdr:from>
    <xdr:to>
      <xdr:col>36</xdr:col>
      <xdr:colOff>165100</xdr:colOff>
      <xdr:row>30</xdr:row>
      <xdr:rowOff>126416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142943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98399</xdr:rowOff>
    </xdr:from>
    <xdr:to>
      <xdr:col>55</xdr:col>
      <xdr:colOff>0</xdr:colOff>
      <xdr:row>55</xdr:row>
      <xdr:rowOff>77121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356699"/>
          <a:ext cx="838200" cy="1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77121</xdr:rowOff>
    </xdr:from>
    <xdr:to>
      <xdr:col>50</xdr:col>
      <xdr:colOff>114300</xdr:colOff>
      <xdr:row>55</xdr:row>
      <xdr:rowOff>95485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0687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57366</xdr:rowOff>
    </xdr:from>
    <xdr:to>
      <xdr:col>45</xdr:col>
      <xdr:colOff>177800</xdr:colOff>
      <xdr:row>55</xdr:row>
      <xdr:rowOff>95485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87116"/>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32848</xdr:rowOff>
    </xdr:from>
    <xdr:to>
      <xdr:col>41</xdr:col>
      <xdr:colOff>50800</xdr:colOff>
      <xdr:row>55</xdr:row>
      <xdr:rowOff>57366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291148"/>
          <a:ext cx="889000" cy="19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47599</xdr:rowOff>
    </xdr:from>
    <xdr:to>
      <xdr:col>55</xdr:col>
      <xdr:colOff>50800</xdr:colOff>
      <xdr:row>54</xdr:row>
      <xdr:rowOff>149199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0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26026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26321</xdr:rowOff>
    </xdr:from>
    <xdr:to>
      <xdr:col>50</xdr:col>
      <xdr:colOff>165100</xdr:colOff>
      <xdr:row>55</xdr:row>
      <xdr:rowOff>127921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119048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44685</xdr:rowOff>
    </xdr:from>
    <xdr:to>
      <xdr:col>46</xdr:col>
      <xdr:colOff>38100</xdr:colOff>
      <xdr:row>55</xdr:row>
      <xdr:rowOff>146285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137412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6566</xdr:rowOff>
    </xdr:from>
    <xdr:to>
      <xdr:col>41</xdr:col>
      <xdr:colOff>101600</xdr:colOff>
      <xdr:row>55</xdr:row>
      <xdr:rowOff>108166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99293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153498</xdr:rowOff>
    </xdr:from>
    <xdr:to>
      <xdr:col>36</xdr:col>
      <xdr:colOff>165100</xdr:colOff>
      <xdr:row>54</xdr:row>
      <xdr:rowOff>83648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2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100175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01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18634</xdr:rowOff>
    </xdr:from>
    <xdr:to>
      <xdr:col>55</xdr:col>
      <xdr:colOff>0</xdr:colOff>
      <xdr:row>75</xdr:row>
      <xdr:rowOff>129596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877384"/>
          <a:ext cx="838200" cy="1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87762</xdr:rowOff>
    </xdr:from>
    <xdr:to>
      <xdr:col>50</xdr:col>
      <xdr:colOff>114300</xdr:colOff>
      <xdr:row>75</xdr:row>
      <xdr:rowOff>129596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775062"/>
          <a:ext cx="889000" cy="2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32395</xdr:rowOff>
    </xdr:from>
    <xdr:to>
      <xdr:col>45</xdr:col>
      <xdr:colOff>177800</xdr:colOff>
      <xdr:row>74</xdr:row>
      <xdr:rowOff>87762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719695"/>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27412</xdr:rowOff>
    </xdr:from>
    <xdr:to>
      <xdr:col>41</xdr:col>
      <xdr:colOff>50800</xdr:colOff>
      <xdr:row>74</xdr:row>
      <xdr:rowOff>32395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714712"/>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139284</xdr:rowOff>
    </xdr:from>
    <xdr:to>
      <xdr:col>55</xdr:col>
      <xdr:colOff>50800</xdr:colOff>
      <xdr:row>75</xdr:row>
      <xdr:rowOff>69434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2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117711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78796</xdr:rowOff>
    </xdr:from>
    <xdr:to>
      <xdr:col>50</xdr:col>
      <xdr:colOff>165100</xdr:colOff>
      <xdr:row>76</xdr:row>
      <xdr:rowOff>8945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37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3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36962</xdr:rowOff>
    </xdr:from>
    <xdr:to>
      <xdr:col>46</xdr:col>
      <xdr:colOff>38100</xdr:colOff>
      <xdr:row>74</xdr:row>
      <xdr:rowOff>138562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2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155089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153045</xdr:rowOff>
    </xdr:from>
    <xdr:to>
      <xdr:col>41</xdr:col>
      <xdr:colOff>101600</xdr:colOff>
      <xdr:row>74</xdr:row>
      <xdr:rowOff>83195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66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99722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44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148062</xdr:rowOff>
    </xdr:from>
    <xdr:to>
      <xdr:col>36</xdr:col>
      <xdr:colOff>165100</xdr:colOff>
      <xdr:row>74</xdr:row>
      <xdr:rowOff>78212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6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94739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4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115982</xdr:rowOff>
    </xdr:from>
    <xdr:to>
      <xdr:col>55</xdr:col>
      <xdr:colOff>0</xdr:colOff>
      <xdr:row>96</xdr:row>
      <xdr:rowOff>133071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03732"/>
          <a:ext cx="838200" cy="18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133071</xdr:rowOff>
    </xdr:from>
    <xdr:to>
      <xdr:col>50</xdr:col>
      <xdr:colOff>114300</xdr:colOff>
      <xdr:row>97</xdr:row>
      <xdr:rowOff>48661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92271"/>
          <a:ext cx="889000" cy="8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4283</xdr:rowOff>
    </xdr:from>
    <xdr:to>
      <xdr:col>45</xdr:col>
      <xdr:colOff>177800</xdr:colOff>
      <xdr:row>97</xdr:row>
      <xdr:rowOff>48661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34933"/>
          <a:ext cx="889000" cy="4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171190</xdr:rowOff>
    </xdr:from>
    <xdr:to>
      <xdr:col>41</xdr:col>
      <xdr:colOff>50800</xdr:colOff>
      <xdr:row>97</xdr:row>
      <xdr:rowOff>4283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58940"/>
          <a:ext cx="889000" cy="1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65182</xdr:rowOff>
    </xdr:from>
    <xdr:to>
      <xdr:col>55</xdr:col>
      <xdr:colOff>50800</xdr:colOff>
      <xdr:row>95</xdr:row>
      <xdr:rowOff>166782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43609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82271</xdr:rowOff>
    </xdr:from>
    <xdr:to>
      <xdr:col>50</xdr:col>
      <xdr:colOff>165100</xdr:colOff>
      <xdr:row>97</xdr:row>
      <xdr:rowOff>12421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169311</xdr:rowOff>
    </xdr:from>
    <xdr:to>
      <xdr:col>46</xdr:col>
      <xdr:colOff>38100</xdr:colOff>
      <xdr:row>97</xdr:row>
      <xdr:rowOff>99461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90588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124933</xdr:rowOff>
    </xdr:from>
    <xdr:to>
      <xdr:col>41</xdr:col>
      <xdr:colOff>101600</xdr:colOff>
      <xdr:row>97</xdr:row>
      <xdr:rowOff>55083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46210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120390</xdr:rowOff>
    </xdr:from>
    <xdr:to>
      <xdr:col>36</xdr:col>
      <xdr:colOff>165100</xdr:colOff>
      <xdr:row>96</xdr:row>
      <xdr:rowOff>50540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67067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30734</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860034"/>
          <a:ext cx="1269" cy="9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148861</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63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30734</xdr:rowOff>
    </xdr:from>
    <xdr:to>
      <xdr:col>86</xdr:col>
      <xdr:colOff>25400</xdr:colOff>
      <xdr:row>34</xdr:row>
      <xdr:rowOff>30734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86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130229</xdr:rowOff>
    </xdr:from>
    <xdr:to>
      <xdr:col>85</xdr:col>
      <xdr:colOff>127000</xdr:colOff>
      <xdr:row>34</xdr:row>
      <xdr:rowOff>156137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5273729"/>
          <a:ext cx="838200" cy="7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121647</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367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143220</xdr:rowOff>
    </xdr:from>
    <xdr:to>
      <xdr:col>85</xdr:col>
      <xdr:colOff>177800</xdr:colOff>
      <xdr:row>39</xdr:row>
      <xdr:rowOff>73370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5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130229</xdr:rowOff>
    </xdr:from>
    <xdr:to>
      <xdr:col>81</xdr:col>
      <xdr:colOff>50800</xdr:colOff>
      <xdr:row>34</xdr:row>
      <xdr:rowOff>10487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5273729"/>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118727</xdr:rowOff>
    </xdr:from>
    <xdr:to>
      <xdr:col>81</xdr:col>
      <xdr:colOff>101600</xdr:colOff>
      <xdr:row>39</xdr:row>
      <xdr:rowOff>48877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40004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72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10487</xdr:rowOff>
    </xdr:from>
    <xdr:to>
      <xdr:col>76</xdr:col>
      <xdr:colOff>114300</xdr:colOff>
      <xdr:row>38</xdr:row>
      <xdr:rowOff>10813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5839787"/>
          <a:ext cx="889000" cy="6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124170</xdr:rowOff>
    </xdr:from>
    <xdr:to>
      <xdr:col>76</xdr:col>
      <xdr:colOff>165100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45447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167349</xdr:rowOff>
    </xdr:from>
    <xdr:to>
      <xdr:col>71</xdr:col>
      <xdr:colOff>177800</xdr:colOff>
      <xdr:row>38</xdr:row>
      <xdr:rowOff>10813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10999"/>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120360</xdr:rowOff>
    </xdr:from>
    <xdr:to>
      <xdr:col>72</xdr:col>
      <xdr:colOff>38100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41637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73551</xdr:rowOff>
    </xdr:from>
    <xdr:to>
      <xdr:col>67</xdr:col>
      <xdr:colOff>101600</xdr:colOff>
      <xdr:row>39</xdr:row>
      <xdr:rowOff>3701</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166278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105337</xdr:rowOff>
    </xdr:from>
    <xdr:to>
      <xdr:col>85</xdr:col>
      <xdr:colOff>177800</xdr:colOff>
      <xdr:row>35</xdr:row>
      <xdr:rowOff>35487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59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20264</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84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79429</xdr:rowOff>
    </xdr:from>
    <xdr:to>
      <xdr:col>81</xdr:col>
      <xdr:colOff>101600</xdr:colOff>
      <xdr:row>31</xdr:row>
      <xdr:rowOff>9579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52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26106</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14111" y="49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131137</xdr:rowOff>
    </xdr:from>
    <xdr:to>
      <xdr:col>76</xdr:col>
      <xdr:colOff>165100</xdr:colOff>
      <xdr:row>34</xdr:row>
      <xdr:rowOff>61287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7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77814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556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131463</xdr:rowOff>
    </xdr:from>
    <xdr:to>
      <xdr:col>72</xdr:col>
      <xdr:colOff>38100</xdr:colOff>
      <xdr:row>38</xdr:row>
      <xdr:rowOff>61613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78140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25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116550</xdr:rowOff>
    </xdr:from>
    <xdr:to>
      <xdr:col>67</xdr:col>
      <xdr:colOff>101600</xdr:colOff>
      <xdr:row>38</xdr:row>
      <xdr:rowOff>46699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4602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63227</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23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164046</xdr:rowOff>
    </xdr:from>
    <xdr:to>
      <xdr:col>85</xdr:col>
      <xdr:colOff>127000</xdr:colOff>
      <xdr:row>76</xdr:row>
      <xdr:rowOff>749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22796"/>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749</xdr:rowOff>
    </xdr:from>
    <xdr:to>
      <xdr:col>81</xdr:col>
      <xdr:colOff>50800</xdr:colOff>
      <xdr:row>76</xdr:row>
      <xdr:rowOff>978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3094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978</xdr:rowOff>
    </xdr:from>
    <xdr:to>
      <xdr:col>76</xdr:col>
      <xdr:colOff>114300</xdr:colOff>
      <xdr:row>76</xdr:row>
      <xdr:rowOff>71540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1178"/>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9437</xdr:rowOff>
    </xdr:from>
    <xdr:to>
      <xdr:col>71</xdr:col>
      <xdr:colOff>177800</xdr:colOff>
      <xdr:row>76</xdr:row>
      <xdr:rowOff>71540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39637"/>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113246</xdr:rowOff>
    </xdr:from>
    <xdr:to>
      <xdr:col>85</xdr:col>
      <xdr:colOff>177800</xdr:colOff>
      <xdr:row>76</xdr:row>
      <xdr:rowOff>43396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91673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121400</xdr:rowOff>
    </xdr:from>
    <xdr:to>
      <xdr:col>81</xdr:col>
      <xdr:colOff>101600</xdr:colOff>
      <xdr:row>76</xdr:row>
      <xdr:rowOff>51550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121628</xdr:rowOff>
    </xdr:from>
    <xdr:to>
      <xdr:col>76</xdr:col>
      <xdr:colOff>165100</xdr:colOff>
      <xdr:row>76</xdr:row>
      <xdr:rowOff>51778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42905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20740</xdr:rowOff>
    </xdr:from>
    <xdr:to>
      <xdr:col>72</xdr:col>
      <xdr:colOff>38100</xdr:colOff>
      <xdr:row>76</xdr:row>
      <xdr:rowOff>122340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113467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130086</xdr:rowOff>
    </xdr:from>
    <xdr:to>
      <xdr:col>67</xdr:col>
      <xdr:colOff>101600</xdr:colOff>
      <xdr:row>76</xdr:row>
      <xdr:rowOff>60235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88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51364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0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76606</xdr:rowOff>
    </xdr:from>
    <xdr:to>
      <xdr:col>85</xdr:col>
      <xdr:colOff>127000</xdr:colOff>
      <xdr:row>95</xdr:row>
      <xdr:rowOff>88630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364356"/>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76606</xdr:rowOff>
    </xdr:from>
    <xdr:to>
      <xdr:col>81</xdr:col>
      <xdr:colOff>50800</xdr:colOff>
      <xdr:row>96</xdr:row>
      <xdr:rowOff>145872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364356"/>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59461</xdr:rowOff>
    </xdr:from>
    <xdr:to>
      <xdr:col>76</xdr:col>
      <xdr:colOff>114300</xdr:colOff>
      <xdr:row>96</xdr:row>
      <xdr:rowOff>145872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175761"/>
          <a:ext cx="889000" cy="4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59461</xdr:rowOff>
    </xdr:from>
    <xdr:to>
      <xdr:col>71</xdr:col>
      <xdr:colOff>177800</xdr:colOff>
      <xdr:row>97</xdr:row>
      <xdr:rowOff>6700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175761"/>
          <a:ext cx="889000" cy="46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37830</xdr:rowOff>
    </xdr:from>
    <xdr:to>
      <xdr:col>85</xdr:col>
      <xdr:colOff>177800</xdr:colOff>
      <xdr:row>95</xdr:row>
      <xdr:rowOff>139430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32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60707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1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25806</xdr:rowOff>
    </xdr:from>
    <xdr:to>
      <xdr:col>81</xdr:col>
      <xdr:colOff>101600</xdr:colOff>
      <xdr:row>95</xdr:row>
      <xdr:rowOff>127406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3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143933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95072</xdr:rowOff>
    </xdr:from>
    <xdr:to>
      <xdr:col>76</xdr:col>
      <xdr:colOff>165100</xdr:colOff>
      <xdr:row>97</xdr:row>
      <xdr:rowOff>25222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16349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6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8661</xdr:rowOff>
    </xdr:from>
    <xdr:to>
      <xdr:col>72</xdr:col>
      <xdr:colOff>38100</xdr:colOff>
      <xdr:row>94</xdr:row>
      <xdr:rowOff>110261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1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126788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9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127350</xdr:rowOff>
    </xdr:from>
    <xdr:to>
      <xdr:col>67</xdr:col>
      <xdr:colOff>101600</xdr:colOff>
      <xdr:row>97</xdr:row>
      <xdr:rowOff>57500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5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74027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3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142901</xdr:rowOff>
    </xdr:from>
    <xdr:to>
      <xdr:col>116</xdr:col>
      <xdr:colOff>63500</xdr:colOff>
      <xdr:row>36</xdr:row>
      <xdr:rowOff>101752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457851"/>
          <a:ext cx="838200" cy="8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43917</xdr:rowOff>
    </xdr:from>
    <xdr:to>
      <xdr:col>111</xdr:col>
      <xdr:colOff>177800</xdr:colOff>
      <xdr:row>36</xdr:row>
      <xdr:rowOff>101752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044667"/>
          <a:ext cx="889000" cy="22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43917</xdr:rowOff>
    </xdr:from>
    <xdr:to>
      <xdr:col>107</xdr:col>
      <xdr:colOff>50800</xdr:colOff>
      <xdr:row>37</xdr:row>
      <xdr:rowOff>72263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44667"/>
          <a:ext cx="889000" cy="3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49175</xdr:rowOff>
    </xdr:from>
    <xdr:to>
      <xdr:col>102</xdr:col>
      <xdr:colOff>114300</xdr:colOff>
      <xdr:row>37</xdr:row>
      <xdr:rowOff>72263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392825"/>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92101</xdr:rowOff>
    </xdr:from>
    <xdr:to>
      <xdr:col>116</xdr:col>
      <xdr:colOff>114300</xdr:colOff>
      <xdr:row>32</xdr:row>
      <xdr:rowOff>22251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4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45128</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36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50952</xdr:rowOff>
    </xdr:from>
    <xdr:to>
      <xdr:col>112</xdr:col>
      <xdr:colOff>38100</xdr:colOff>
      <xdr:row>36</xdr:row>
      <xdr:rowOff>152552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169079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164567</xdr:rowOff>
    </xdr:from>
    <xdr:to>
      <xdr:col>107</xdr:col>
      <xdr:colOff>101600</xdr:colOff>
      <xdr:row>35</xdr:row>
      <xdr:rowOff>94717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111244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76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21463</xdr:rowOff>
    </xdr:from>
    <xdr:to>
      <xdr:col>102</xdr:col>
      <xdr:colOff>165100</xdr:colOff>
      <xdr:row>37</xdr:row>
      <xdr:rowOff>123063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114190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4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169825</xdr:rowOff>
    </xdr:from>
    <xdr:to>
      <xdr:col>98</xdr:col>
      <xdr:colOff>38100</xdr:colOff>
      <xdr:row>37</xdr:row>
      <xdr:rowOff>99975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91102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43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30379</xdr:rowOff>
    </xdr:from>
    <xdr:to>
      <xdr:col>116</xdr:col>
      <xdr:colOff>63500</xdr:colOff>
      <xdr:row>59</xdr:row>
      <xdr:rowOff>30861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45929"/>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30861</xdr:rowOff>
    </xdr:from>
    <xdr:to>
      <xdr:col>111</xdr:col>
      <xdr:colOff>177800</xdr:colOff>
      <xdr:row>59</xdr:row>
      <xdr:rowOff>30937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4641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30823</xdr:rowOff>
    </xdr:from>
    <xdr:to>
      <xdr:col>107</xdr:col>
      <xdr:colOff>50800</xdr:colOff>
      <xdr:row>59</xdr:row>
      <xdr:rowOff>30937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4637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30797</xdr:rowOff>
    </xdr:from>
    <xdr:to>
      <xdr:col>102</xdr:col>
      <xdr:colOff>114300</xdr:colOff>
      <xdr:row>59</xdr:row>
      <xdr:rowOff>30823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6347"/>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151029</xdr:rowOff>
    </xdr:from>
    <xdr:to>
      <xdr:col>116</xdr:col>
      <xdr:colOff>114300</xdr:colOff>
      <xdr:row>59</xdr:row>
      <xdr:rowOff>81179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65956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151511</xdr:rowOff>
    </xdr:from>
    <xdr:to>
      <xdr:col>112</xdr:col>
      <xdr:colOff>38100</xdr:colOff>
      <xdr:row>59</xdr:row>
      <xdr:rowOff>81661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72788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8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151587</xdr:rowOff>
    </xdr:from>
    <xdr:to>
      <xdr:col>107</xdr:col>
      <xdr:colOff>101600</xdr:colOff>
      <xdr:row>59</xdr:row>
      <xdr:rowOff>81737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72864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151473</xdr:rowOff>
    </xdr:from>
    <xdr:to>
      <xdr:col>102</xdr:col>
      <xdr:colOff>165100</xdr:colOff>
      <xdr:row>59</xdr:row>
      <xdr:rowOff>81623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72750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8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151447</xdr:rowOff>
    </xdr:from>
    <xdr:to>
      <xdr:col>98</xdr:col>
      <xdr:colOff>38100</xdr:colOff>
      <xdr:row>59</xdr:row>
      <xdr:rowOff>81597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72724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164343</xdr:rowOff>
    </xdr:from>
    <xdr:to>
      <xdr:col>116</xdr:col>
      <xdr:colOff>63500</xdr:colOff>
      <xdr:row>76</xdr:row>
      <xdr:rowOff>82276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23093"/>
          <a:ext cx="8382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82276</xdr:rowOff>
    </xdr:from>
    <xdr:to>
      <xdr:col>111</xdr:col>
      <xdr:colOff>177800</xdr:colOff>
      <xdr:row>76</xdr:row>
      <xdr:rowOff>131654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1247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131654</xdr:rowOff>
    </xdr:from>
    <xdr:to>
      <xdr:col>107</xdr:col>
      <xdr:colOff>50800</xdr:colOff>
      <xdr:row>76</xdr:row>
      <xdr:rowOff>165805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61854"/>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165805</xdr:rowOff>
    </xdr:from>
    <xdr:to>
      <xdr:col>102</xdr:col>
      <xdr:colOff>114300</xdr:colOff>
      <xdr:row>77</xdr:row>
      <xdr:rowOff>46842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96005"/>
          <a:ext cx="8890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113543</xdr:rowOff>
    </xdr:from>
    <xdr:to>
      <xdr:col>116</xdr:col>
      <xdr:colOff>114300</xdr:colOff>
      <xdr:row>76</xdr:row>
      <xdr:rowOff>43693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136420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31476</xdr:rowOff>
    </xdr:from>
    <xdr:to>
      <xdr:col>112</xdr:col>
      <xdr:colOff>38100</xdr:colOff>
      <xdr:row>76</xdr:row>
      <xdr:rowOff>133076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149603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80854</xdr:rowOff>
    </xdr:from>
    <xdr:to>
      <xdr:col>107</xdr:col>
      <xdr:colOff>101600</xdr:colOff>
      <xdr:row>77</xdr:row>
      <xdr:rowOff>11004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115005</xdr:rowOff>
    </xdr:from>
    <xdr:to>
      <xdr:col>102</xdr:col>
      <xdr:colOff>165100</xdr:colOff>
      <xdr:row>77</xdr:row>
      <xdr:rowOff>45155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36282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167492</xdr:rowOff>
    </xdr:from>
    <xdr:to>
      <xdr:col>98</xdr:col>
      <xdr:colOff>38100</xdr:colOff>
      <xdr:row>77</xdr:row>
      <xdr:rowOff>97642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88769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9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人件費は、類似団体平均値に近い数値で推移している。６年度は地方公務員の段階的な定年引き上げの影響による退職手当の増加等により決算額が増加し、類似団体平均値を上回る数値となった。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生活保護費が少ないことなどにより、類似団体平均値を下回っている。６年度は低所得者支援及び定額減税補足給付金給付事業の実施による増加や、自立支援給付費、私立こども園・保育所等給付費、障害児施設給付費の増加等により決算額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普通建設事業費は、合併に伴う建設計画に基づく事業などを実施してきたことなどにより、類似団体平均値を上回る数値で推移していたが、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年度以降は下回る数値で推移している（２年度のみ清掃工場の基幹改修や小中学校のネットワーク整備などにより類似団体平均値を上回る数値となった）。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災害復旧事業費は、道路橋りょう災害復旧事業や山間地振興施設災害復旧事業の実施などにより、類似団体平均値を上回る数値で推移している。令和４年台風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号により甚大な被害を受けたことから、４年度以降は類似団体平均を大幅に上回っている。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積立金は、３年度の公共建築物整備基金の新設等により、類似団体平均値を上回る数値で推移しており、６年度は前年度から概ね横ばいとなっている。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投資及び出資金は、６年度は土地利活用推進公社の設立に対して出資金を支出していることから高い数値となった。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貸付金は、中小企業などに対する事業資金貸付を利子補給事業（補助費等）で実施していることなどにより、類似団体平均値を下回る数値で推移している。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静岡県静岡市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672,775
658,905
1,411.93
386,462,288
375,251,244
6,948,486
203,028,710
437,956,472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79284</xdr:rowOff>
    </xdr:from>
    <xdr:to>
      <xdr:col>24</xdr:col>
      <xdr:colOff>63500</xdr:colOff>
      <xdr:row>32</xdr:row>
      <xdr:rowOff>82550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656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169092</xdr:rowOff>
    </xdr:from>
    <xdr:to>
      <xdr:col>19</xdr:col>
      <xdr:colOff>177800</xdr:colOff>
      <xdr:row>32</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48404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169092</xdr:rowOff>
    </xdr:from>
    <xdr:to>
      <xdr:col>15</xdr:col>
      <xdr:colOff>50800</xdr:colOff>
      <xdr:row>33</xdr:row>
      <xdr:rowOff>56424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84042"/>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56424</xdr:rowOff>
    </xdr:from>
    <xdr:to>
      <xdr:col>10</xdr:col>
      <xdr:colOff>114300</xdr:colOff>
      <xdr:row>33</xdr:row>
      <xdr:rowOff>120106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14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28484</xdr:rowOff>
    </xdr:from>
    <xdr:to>
      <xdr:col>24</xdr:col>
      <xdr:colOff>114300</xdr:colOff>
      <xdr:row>32</xdr:row>
      <xdr:rowOff>130084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51361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31750</xdr:rowOff>
    </xdr:from>
    <xdr:to>
      <xdr:col>20</xdr:col>
      <xdr:colOff>38100</xdr:colOff>
      <xdr:row>32</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118292</xdr:rowOff>
    </xdr:from>
    <xdr:to>
      <xdr:col>15</xdr:col>
      <xdr:colOff>101600</xdr:colOff>
      <xdr:row>32</xdr:row>
      <xdr:rowOff>48442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64969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0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5624</xdr:rowOff>
    </xdr:from>
    <xdr:to>
      <xdr:col>10</xdr:col>
      <xdr:colOff>165100</xdr:colOff>
      <xdr:row>33</xdr:row>
      <xdr:rowOff>107224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123751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69306</xdr:rowOff>
    </xdr:from>
    <xdr:to>
      <xdr:col>6</xdr:col>
      <xdr:colOff>38100</xdr:colOff>
      <xdr:row>33</xdr:row>
      <xdr:rowOff>170906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15983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0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141859</xdr:rowOff>
    </xdr:from>
    <xdr:to>
      <xdr:col>24</xdr:col>
      <xdr:colOff>63500</xdr:colOff>
      <xdr:row>58</xdr:row>
      <xdr:rowOff>97066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14509"/>
          <a:ext cx="838200" cy="1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97066</xdr:rowOff>
    </xdr:from>
    <xdr:to>
      <xdr:col>19</xdr:col>
      <xdr:colOff>177800</xdr:colOff>
      <xdr:row>59</xdr:row>
      <xdr:rowOff>4090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41166"/>
          <a:ext cx="889000" cy="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29121</xdr:rowOff>
    </xdr:from>
    <xdr:to>
      <xdr:col>15</xdr:col>
      <xdr:colOff>50800</xdr:colOff>
      <xdr:row>59</xdr:row>
      <xdr:rowOff>4090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73221"/>
          <a:ext cx="8890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120904</xdr:rowOff>
    </xdr:from>
    <xdr:to>
      <xdr:col>10</xdr:col>
      <xdr:colOff>114300</xdr:colOff>
      <xdr:row>58</xdr:row>
      <xdr:rowOff>29121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4854"/>
          <a:ext cx="889000" cy="110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91059</xdr:rowOff>
    </xdr:from>
    <xdr:to>
      <xdr:col>24</xdr:col>
      <xdr:colOff>114300</xdr:colOff>
      <xdr:row>58</xdr:row>
      <xdr:rowOff>21209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113936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46266</xdr:rowOff>
    </xdr:from>
    <xdr:to>
      <xdr:col>20</xdr:col>
      <xdr:colOff>38100</xdr:colOff>
      <xdr:row>58</xdr:row>
      <xdr:rowOff>147866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164393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124740</xdr:rowOff>
    </xdr:from>
    <xdr:to>
      <xdr:col>15</xdr:col>
      <xdr:colOff>101600</xdr:colOff>
      <xdr:row>59</xdr:row>
      <xdr:rowOff>54890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46017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149771</xdr:rowOff>
    </xdr:from>
    <xdr:to>
      <xdr:col>10</xdr:col>
      <xdr:colOff>165100</xdr:colOff>
      <xdr:row>58</xdr:row>
      <xdr:rowOff>79921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96448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9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70104</xdr:rowOff>
    </xdr:from>
    <xdr:to>
      <xdr:col>6</xdr:col>
      <xdr:colOff>38100</xdr:colOff>
      <xdr:row>52</xdr:row>
      <xdr:rowOff>254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162831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40359</xdr:rowOff>
    </xdr:from>
    <xdr:to>
      <xdr:col>24</xdr:col>
      <xdr:colOff>63500</xdr:colOff>
      <xdr:row>78</xdr:row>
      <xdr:rowOff>3088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42009"/>
          <a:ext cx="838200" cy="13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3088</xdr:rowOff>
    </xdr:from>
    <xdr:to>
      <xdr:col>19</xdr:col>
      <xdr:colOff>177800</xdr:colOff>
      <xdr:row>78</xdr:row>
      <xdr:rowOff>78046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76188"/>
          <a:ext cx="889000" cy="7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36030</xdr:rowOff>
    </xdr:from>
    <xdr:to>
      <xdr:col>15</xdr:col>
      <xdr:colOff>50800</xdr:colOff>
      <xdr:row>78</xdr:row>
      <xdr:rowOff>78046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409130"/>
          <a:ext cx="889000" cy="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36030</xdr:rowOff>
    </xdr:from>
    <xdr:to>
      <xdr:col>10</xdr:col>
      <xdr:colOff>114300</xdr:colOff>
      <xdr:row>79</xdr:row>
      <xdr:rowOff>55812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09130"/>
          <a:ext cx="889000" cy="19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161009</xdr:rowOff>
    </xdr:from>
    <xdr:to>
      <xdr:col>24</xdr:col>
      <xdr:colOff>114300</xdr:colOff>
      <xdr:row>77</xdr:row>
      <xdr:rowOff>91159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75936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0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123738</xdr:rowOff>
    </xdr:from>
    <xdr:to>
      <xdr:col>20</xdr:col>
      <xdr:colOff>38100</xdr:colOff>
      <xdr:row>78</xdr:row>
      <xdr:rowOff>53888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45015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27246</xdr:rowOff>
    </xdr:from>
    <xdr:to>
      <xdr:col>15</xdr:col>
      <xdr:colOff>101600</xdr:colOff>
      <xdr:row>78</xdr:row>
      <xdr:rowOff>128846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119973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9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156680</xdr:rowOff>
    </xdr:from>
    <xdr:to>
      <xdr:col>10</xdr:col>
      <xdr:colOff>165100</xdr:colOff>
      <xdr:row>78</xdr:row>
      <xdr:rowOff>86830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77957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5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5012</xdr:rowOff>
    </xdr:from>
    <xdr:to>
      <xdr:col>6</xdr:col>
      <xdr:colOff>38100</xdr:colOff>
      <xdr:row>79</xdr:row>
      <xdr:rowOff>106612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97739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4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160235</xdr:rowOff>
    </xdr:from>
    <xdr:to>
      <xdr:col>24</xdr:col>
      <xdr:colOff>62865</xdr:colOff>
      <xdr:row>98</xdr:row>
      <xdr:rowOff>83807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62185"/>
          <a:ext cx="1270" cy="11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87634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83807</xdr:rowOff>
    </xdr:from>
    <xdr:to>
      <xdr:col>24</xdr:col>
      <xdr:colOff>152400</xdr:colOff>
      <xdr:row>98</xdr:row>
      <xdr:rowOff>83807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106912</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160235</xdr:rowOff>
    </xdr:from>
    <xdr:to>
      <xdr:col>24</xdr:col>
      <xdr:colOff>152400</xdr:colOff>
      <xdr:row>91</xdr:row>
      <xdr:rowOff>160235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6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147282</xdr:rowOff>
    </xdr:from>
    <xdr:to>
      <xdr:col>24</xdr:col>
      <xdr:colOff>63500</xdr:colOff>
      <xdr:row>93</xdr:row>
      <xdr:rowOff>36258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20682"/>
          <a:ext cx="8382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113352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1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134925</xdr:rowOff>
    </xdr:from>
    <xdr:to>
      <xdr:col>24</xdr:col>
      <xdr:colOff>114300</xdr:colOff>
      <xdr:row>96</xdr:row>
      <xdr:rowOff>65075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110020</xdr:rowOff>
    </xdr:from>
    <xdr:to>
      <xdr:col>19</xdr:col>
      <xdr:colOff>177800</xdr:colOff>
      <xdr:row>93</xdr:row>
      <xdr:rowOff>36258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711970"/>
          <a:ext cx="889000" cy="2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107226</xdr:rowOff>
    </xdr:from>
    <xdr:to>
      <xdr:col>20</xdr:col>
      <xdr:colOff>38100</xdr:colOff>
      <xdr:row>96</xdr:row>
      <xdr:rowOff>37376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28503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110020</xdr:rowOff>
    </xdr:from>
    <xdr:to>
      <xdr:col>15</xdr:col>
      <xdr:colOff>50800</xdr:colOff>
      <xdr:row>92</xdr:row>
      <xdr:rowOff>102285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711970"/>
          <a:ext cx="889000" cy="1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68783</xdr:rowOff>
    </xdr:from>
    <xdr:to>
      <xdr:col>15</xdr:col>
      <xdr:colOff>101600</xdr:colOff>
      <xdr:row>93</xdr:row>
      <xdr:rowOff>170383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1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161510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102285</xdr:rowOff>
    </xdr:from>
    <xdr:to>
      <xdr:col>10</xdr:col>
      <xdr:colOff>114300</xdr:colOff>
      <xdr:row>95</xdr:row>
      <xdr:rowOff>24600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875685"/>
          <a:ext cx="889000" cy="4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124904</xdr:rowOff>
    </xdr:from>
    <xdr:to>
      <xdr:col>10</xdr:col>
      <xdr:colOff>165100</xdr:colOff>
      <xdr:row>94</xdr:row>
      <xdr:rowOff>55054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6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36322</xdr:rowOff>
    </xdr:from>
    <xdr:to>
      <xdr:col>6</xdr:col>
      <xdr:colOff>38100</xdr:colOff>
      <xdr:row>97</xdr:row>
      <xdr:rowOff>137922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129049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96482</xdr:rowOff>
    </xdr:from>
    <xdr:to>
      <xdr:col>24</xdr:col>
      <xdr:colOff>114300</xdr:colOff>
      <xdr:row>93</xdr:row>
      <xdr:rowOff>26632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119359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156908</xdr:rowOff>
    </xdr:from>
    <xdr:to>
      <xdr:col>20</xdr:col>
      <xdr:colOff>38100</xdr:colOff>
      <xdr:row>93</xdr:row>
      <xdr:rowOff>87058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9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103585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7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59220</xdr:rowOff>
    </xdr:from>
    <xdr:to>
      <xdr:col>15</xdr:col>
      <xdr:colOff>101600</xdr:colOff>
      <xdr:row>91</xdr:row>
      <xdr:rowOff>160820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6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5897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51485</xdr:rowOff>
    </xdr:from>
    <xdr:to>
      <xdr:col>10</xdr:col>
      <xdr:colOff>165100</xdr:colOff>
      <xdr:row>92</xdr:row>
      <xdr:rowOff>153085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8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169612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6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145250</xdr:rowOff>
    </xdr:from>
    <xdr:to>
      <xdr:col>6</xdr:col>
      <xdr:colOff>38100</xdr:colOff>
      <xdr:row>95</xdr:row>
      <xdr:rowOff>75400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91927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0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46083</xdr:rowOff>
    </xdr:from>
    <xdr:to>
      <xdr:col>55</xdr:col>
      <xdr:colOff>0</xdr:colOff>
      <xdr:row>34</xdr:row>
      <xdr:rowOff>72208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87538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6894</xdr:rowOff>
    </xdr:from>
    <xdr:to>
      <xdr:col>50</xdr:col>
      <xdr:colOff>114300</xdr:colOff>
      <xdr:row>34</xdr:row>
      <xdr:rowOff>46083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8361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125004</xdr:rowOff>
    </xdr:from>
    <xdr:to>
      <xdr:col>45</xdr:col>
      <xdr:colOff>177800</xdr:colOff>
      <xdr:row>34</xdr:row>
      <xdr:rowOff>6894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78285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141877</xdr:rowOff>
    </xdr:from>
    <xdr:to>
      <xdr:col>41</xdr:col>
      <xdr:colOff>50800</xdr:colOff>
      <xdr:row>33</xdr:row>
      <xdr:rowOff>125004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628277"/>
          <a:ext cx="88900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21408</xdr:rowOff>
    </xdr:from>
    <xdr:to>
      <xdr:col>55</xdr:col>
      <xdr:colOff>50800</xdr:colOff>
      <xdr:row>34</xdr:row>
      <xdr:rowOff>123008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44285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0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166733</xdr:rowOff>
    </xdr:from>
    <xdr:to>
      <xdr:col>50</xdr:col>
      <xdr:colOff>165100</xdr:colOff>
      <xdr:row>34</xdr:row>
      <xdr:rowOff>96883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113410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599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127544</xdr:rowOff>
    </xdr:from>
    <xdr:to>
      <xdr:col>46</xdr:col>
      <xdr:colOff>38100</xdr:colOff>
      <xdr:row>34</xdr:row>
      <xdr:rowOff>57694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7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74221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56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74204</xdr:rowOff>
    </xdr:from>
    <xdr:to>
      <xdr:col>41</xdr:col>
      <xdr:colOff>101600</xdr:colOff>
      <xdr:row>34</xdr:row>
      <xdr:rowOff>4354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7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20881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50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91077</xdr:rowOff>
    </xdr:from>
    <xdr:to>
      <xdr:col>36</xdr:col>
      <xdr:colOff>165100</xdr:colOff>
      <xdr:row>33</xdr:row>
      <xdr:rowOff>21227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37754</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3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107823</xdr:rowOff>
    </xdr:from>
    <xdr:to>
      <xdr:col>55</xdr:col>
      <xdr:colOff>0</xdr:colOff>
      <xdr:row>54</xdr:row>
      <xdr:rowOff>152654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66123"/>
          <a:ext cx="8382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107823</xdr:rowOff>
    </xdr:from>
    <xdr:to>
      <xdr:col>50</xdr:col>
      <xdr:colOff>114300</xdr:colOff>
      <xdr:row>55</xdr:row>
      <xdr:rowOff>20066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366123"/>
          <a:ext cx="8890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16129</xdr:rowOff>
    </xdr:from>
    <xdr:to>
      <xdr:col>45</xdr:col>
      <xdr:colOff>177800</xdr:colOff>
      <xdr:row>55</xdr:row>
      <xdr:rowOff>20066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445879"/>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89662</xdr:rowOff>
    </xdr:from>
    <xdr:to>
      <xdr:col>41</xdr:col>
      <xdr:colOff>50800</xdr:colOff>
      <xdr:row>55</xdr:row>
      <xdr:rowOff>16129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34796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101854</xdr:rowOff>
    </xdr:from>
    <xdr:to>
      <xdr:col>55</xdr:col>
      <xdr:colOff>50800</xdr:colOff>
      <xdr:row>55</xdr:row>
      <xdr:rowOff>32004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124731</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57023</xdr:rowOff>
    </xdr:from>
    <xdr:to>
      <xdr:col>50</xdr:col>
      <xdr:colOff>165100</xdr:colOff>
      <xdr:row>54</xdr:row>
      <xdr:rowOff>158623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1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3700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09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140716</xdr:rowOff>
    </xdr:from>
    <xdr:to>
      <xdr:col>46</xdr:col>
      <xdr:colOff>38100</xdr:colOff>
      <xdr:row>55</xdr:row>
      <xdr:rowOff>70866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87393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17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136779</xdr:rowOff>
    </xdr:from>
    <xdr:to>
      <xdr:col>41</xdr:col>
      <xdr:colOff>101600</xdr:colOff>
      <xdr:row>55</xdr:row>
      <xdr:rowOff>66929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83456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17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38862</xdr:rowOff>
    </xdr:from>
    <xdr:to>
      <xdr:col>36</xdr:col>
      <xdr:colOff>165100</xdr:colOff>
      <xdr:row>54</xdr:row>
      <xdr:rowOff>140462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156989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07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89852</xdr:rowOff>
    </xdr:from>
    <xdr:to>
      <xdr:col>55</xdr:col>
      <xdr:colOff>0</xdr:colOff>
      <xdr:row>78</xdr:row>
      <xdr:rowOff>102045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62952"/>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38951</xdr:rowOff>
    </xdr:from>
    <xdr:to>
      <xdr:col>50</xdr:col>
      <xdr:colOff>114300</xdr:colOff>
      <xdr:row>78</xdr:row>
      <xdr:rowOff>89852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12051"/>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38951</xdr:rowOff>
    </xdr:from>
    <xdr:to>
      <xdr:col>45</xdr:col>
      <xdr:colOff>177800</xdr:colOff>
      <xdr:row>78</xdr:row>
      <xdr:rowOff>109322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412051"/>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33007</xdr:rowOff>
    </xdr:from>
    <xdr:to>
      <xdr:col>41</xdr:col>
      <xdr:colOff>50800</xdr:colOff>
      <xdr:row>78</xdr:row>
      <xdr:rowOff>109322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406107"/>
          <a:ext cx="889000" cy="7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51245</xdr:rowOff>
    </xdr:from>
    <xdr:to>
      <xdr:col>55</xdr:col>
      <xdr:colOff>50800</xdr:colOff>
      <xdr:row>78</xdr:row>
      <xdr:rowOff>152845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137622</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39052</xdr:rowOff>
    </xdr:from>
    <xdr:to>
      <xdr:col>50</xdr:col>
      <xdr:colOff>165100</xdr:colOff>
      <xdr:row>78</xdr:row>
      <xdr:rowOff>140652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131779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50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159601</xdr:rowOff>
    </xdr:from>
    <xdr:to>
      <xdr:col>46</xdr:col>
      <xdr:colOff>38100</xdr:colOff>
      <xdr:row>78</xdr:row>
      <xdr:rowOff>89751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80878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58522</xdr:rowOff>
    </xdr:from>
    <xdr:to>
      <xdr:col>41</xdr:col>
      <xdr:colOff>101600</xdr:colOff>
      <xdr:row>78</xdr:row>
      <xdr:rowOff>160122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151249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52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153657</xdr:rowOff>
    </xdr:from>
    <xdr:to>
      <xdr:col>36</xdr:col>
      <xdr:colOff>165100</xdr:colOff>
      <xdr:row>78</xdr:row>
      <xdr:rowOff>83807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74934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4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143038</xdr:rowOff>
    </xdr:from>
    <xdr:to>
      <xdr:col>55</xdr:col>
      <xdr:colOff>0</xdr:colOff>
      <xdr:row>95</xdr:row>
      <xdr:rowOff>100518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259338"/>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100518</xdr:rowOff>
    </xdr:from>
    <xdr:to>
      <xdr:col>50</xdr:col>
      <xdr:colOff>114300</xdr:colOff>
      <xdr:row>95</xdr:row>
      <xdr:rowOff>161372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88268"/>
          <a:ext cx="889000" cy="6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59987</xdr:rowOff>
    </xdr:from>
    <xdr:to>
      <xdr:col>45</xdr:col>
      <xdr:colOff>177800</xdr:colOff>
      <xdr:row>95</xdr:row>
      <xdr:rowOff>161372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347737"/>
          <a:ext cx="8890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59987</xdr:rowOff>
    </xdr:from>
    <xdr:to>
      <xdr:col>41</xdr:col>
      <xdr:colOff>50800</xdr:colOff>
      <xdr:row>95</xdr:row>
      <xdr:rowOff>68126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47737"/>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92238</xdr:rowOff>
    </xdr:from>
    <xdr:to>
      <xdr:col>55</xdr:col>
      <xdr:colOff>50800</xdr:colOff>
      <xdr:row>95</xdr:row>
      <xdr:rowOff>22388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0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115115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05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49718</xdr:rowOff>
    </xdr:from>
    <xdr:to>
      <xdr:col>50</xdr:col>
      <xdr:colOff>165100</xdr:colOff>
      <xdr:row>95</xdr:row>
      <xdr:rowOff>151318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142445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4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110572</xdr:rowOff>
    </xdr:from>
    <xdr:to>
      <xdr:col>46</xdr:col>
      <xdr:colOff>38100</xdr:colOff>
      <xdr:row>96</xdr:row>
      <xdr:rowOff>40722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9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31849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49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9187</xdr:rowOff>
    </xdr:from>
    <xdr:to>
      <xdr:col>41</xdr:col>
      <xdr:colOff>101600</xdr:colOff>
      <xdr:row>95</xdr:row>
      <xdr:rowOff>110787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101914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3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17326</xdr:rowOff>
    </xdr:from>
    <xdr:to>
      <xdr:col>36</xdr:col>
      <xdr:colOff>165100</xdr:colOff>
      <xdr:row>95</xdr:row>
      <xdr:rowOff>118926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135453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8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142621</xdr:rowOff>
    </xdr:from>
    <xdr:to>
      <xdr:col>85</xdr:col>
      <xdr:colOff>127000</xdr:colOff>
      <xdr:row>32</xdr:row>
      <xdr:rowOff>66548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286121"/>
          <a:ext cx="838200" cy="2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66548</xdr:rowOff>
    </xdr:from>
    <xdr:to>
      <xdr:col>81</xdr:col>
      <xdr:colOff>50800</xdr:colOff>
      <xdr:row>33</xdr:row>
      <xdr:rowOff>79883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552948"/>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140208</xdr:rowOff>
    </xdr:from>
    <xdr:to>
      <xdr:col>76</xdr:col>
      <xdr:colOff>114300</xdr:colOff>
      <xdr:row>33</xdr:row>
      <xdr:rowOff>79883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626608"/>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24765</xdr:rowOff>
    </xdr:from>
    <xdr:to>
      <xdr:col>71</xdr:col>
      <xdr:colOff>177800</xdr:colOff>
      <xdr:row>32</xdr:row>
      <xdr:rowOff>140208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511165"/>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91821</xdr:rowOff>
    </xdr:from>
    <xdr:to>
      <xdr:col>85</xdr:col>
      <xdr:colOff>177800</xdr:colOff>
      <xdr:row>31</xdr:row>
      <xdr:rowOff>21971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44848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18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15748</xdr:rowOff>
    </xdr:from>
    <xdr:to>
      <xdr:col>81</xdr:col>
      <xdr:colOff>101600</xdr:colOff>
      <xdr:row>32</xdr:row>
      <xdr:rowOff>117348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133875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2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29083</xdr:rowOff>
    </xdr:from>
    <xdr:to>
      <xdr:col>76</xdr:col>
      <xdr:colOff>165100</xdr:colOff>
      <xdr:row>33</xdr:row>
      <xdr:rowOff>130683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6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147210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46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89408</xdr:rowOff>
    </xdr:from>
    <xdr:to>
      <xdr:col>72</xdr:col>
      <xdr:colOff>38100</xdr:colOff>
      <xdr:row>33</xdr:row>
      <xdr:rowOff>19558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36085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35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145415</xdr:rowOff>
    </xdr:from>
    <xdr:to>
      <xdr:col>67</xdr:col>
      <xdr:colOff>101600</xdr:colOff>
      <xdr:row>32</xdr:row>
      <xdr:rowOff>75565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4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92092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23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141856</xdr:rowOff>
    </xdr:from>
    <xdr:to>
      <xdr:col>85</xdr:col>
      <xdr:colOff>127000</xdr:colOff>
      <xdr:row>58</xdr:row>
      <xdr:rowOff>75464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43056"/>
          <a:ext cx="838200" cy="27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50416</xdr:rowOff>
    </xdr:from>
    <xdr:to>
      <xdr:col>81</xdr:col>
      <xdr:colOff>50800</xdr:colOff>
      <xdr:row>58</xdr:row>
      <xdr:rowOff>75464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23066"/>
          <a:ext cx="889000" cy="19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50416</xdr:rowOff>
    </xdr:from>
    <xdr:to>
      <xdr:col>76</xdr:col>
      <xdr:colOff>114300</xdr:colOff>
      <xdr:row>57</xdr:row>
      <xdr:rowOff>140843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823066"/>
          <a:ext cx="889000" cy="9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134312</xdr:rowOff>
    </xdr:from>
    <xdr:to>
      <xdr:col>71</xdr:col>
      <xdr:colOff>177800</xdr:colOff>
      <xdr:row>57</xdr:row>
      <xdr:rowOff>140843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735512"/>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91056</xdr:rowOff>
    </xdr:from>
    <xdr:to>
      <xdr:col>85</xdr:col>
      <xdr:colOff>177800</xdr:colOff>
      <xdr:row>57</xdr:row>
      <xdr:rowOff>21206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5983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0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24664</xdr:rowOff>
    </xdr:from>
    <xdr:to>
      <xdr:col>81</xdr:col>
      <xdr:colOff>101600</xdr:colOff>
      <xdr:row>58</xdr:row>
      <xdr:rowOff>126264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117391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171066</xdr:rowOff>
    </xdr:from>
    <xdr:to>
      <xdr:col>76</xdr:col>
      <xdr:colOff>165100</xdr:colOff>
      <xdr:row>57</xdr:row>
      <xdr:rowOff>101216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92343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8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90043</xdr:rowOff>
    </xdr:from>
    <xdr:to>
      <xdr:col>72</xdr:col>
      <xdr:colOff>38100</xdr:colOff>
      <xdr:row>58</xdr:row>
      <xdr:rowOff>20193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11320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83512</xdr:rowOff>
    </xdr:from>
    <xdr:to>
      <xdr:col>67</xdr:col>
      <xdr:colOff>101600</xdr:colOff>
      <xdr:row>57</xdr:row>
      <xdr:rowOff>13662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4789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30734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718034"/>
          <a:ext cx="1269" cy="92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148861</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4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30734</xdr:rowOff>
    </xdr:from>
    <xdr:to>
      <xdr:col>86</xdr:col>
      <xdr:colOff>25400</xdr:colOff>
      <xdr:row>74</xdr:row>
      <xdr:rowOff>30734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7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130229</xdr:rowOff>
    </xdr:from>
    <xdr:to>
      <xdr:col>85</xdr:col>
      <xdr:colOff>127000</xdr:colOff>
      <xdr:row>74</xdr:row>
      <xdr:rowOff>156138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131729"/>
          <a:ext cx="838200" cy="7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121646</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947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143219</xdr:rowOff>
    </xdr:from>
    <xdr:to>
      <xdr:col>85</xdr:col>
      <xdr:colOff>177800</xdr:colOff>
      <xdr:row>79</xdr:row>
      <xdr:rowOff>73369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130229</xdr:rowOff>
    </xdr:from>
    <xdr:to>
      <xdr:col>81</xdr:col>
      <xdr:colOff>50800</xdr:colOff>
      <xdr:row>74</xdr:row>
      <xdr:rowOff>10487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131729"/>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118726</xdr:rowOff>
    </xdr:from>
    <xdr:to>
      <xdr:col>81</xdr:col>
      <xdr:colOff>101600</xdr:colOff>
      <xdr:row>79</xdr:row>
      <xdr:rowOff>48876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40003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8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10487</xdr:rowOff>
    </xdr:from>
    <xdr:to>
      <xdr:col>76</xdr:col>
      <xdr:colOff>114300</xdr:colOff>
      <xdr:row>78</xdr:row>
      <xdr:rowOff>10813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697787"/>
          <a:ext cx="889000" cy="6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124169</xdr:rowOff>
    </xdr:from>
    <xdr:to>
      <xdr:col>76</xdr:col>
      <xdr:colOff>165100</xdr:colOff>
      <xdr:row>79</xdr:row>
      <xdr:rowOff>54319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45446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167349</xdr:rowOff>
    </xdr:from>
    <xdr:to>
      <xdr:col>71</xdr:col>
      <xdr:colOff>177800</xdr:colOff>
      <xdr:row>78</xdr:row>
      <xdr:rowOff>10813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368999"/>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117638</xdr:rowOff>
    </xdr:from>
    <xdr:to>
      <xdr:col>72</xdr:col>
      <xdr:colOff>38100</xdr:colOff>
      <xdr:row>79</xdr:row>
      <xdr:rowOff>47788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38915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73551</xdr:rowOff>
    </xdr:from>
    <xdr:to>
      <xdr:col>67</xdr:col>
      <xdr:colOff>101600</xdr:colOff>
      <xdr:row>79</xdr:row>
      <xdr:rowOff>3701</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166278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105338</xdr:rowOff>
    </xdr:from>
    <xdr:to>
      <xdr:col>85</xdr:col>
      <xdr:colOff>177800</xdr:colOff>
      <xdr:row>75</xdr:row>
      <xdr:rowOff>35488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7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20265</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7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79429</xdr:rowOff>
    </xdr:from>
    <xdr:to>
      <xdr:col>81</xdr:col>
      <xdr:colOff>101600</xdr:colOff>
      <xdr:row>71</xdr:row>
      <xdr:rowOff>9579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0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26106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18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131137</xdr:rowOff>
    </xdr:from>
    <xdr:to>
      <xdr:col>76</xdr:col>
      <xdr:colOff>165100</xdr:colOff>
      <xdr:row>74</xdr:row>
      <xdr:rowOff>61287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6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77814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4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131463</xdr:rowOff>
    </xdr:from>
    <xdr:to>
      <xdr:col>72</xdr:col>
      <xdr:colOff>38100</xdr:colOff>
      <xdr:row>78</xdr:row>
      <xdr:rowOff>61613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78140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10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116549</xdr:rowOff>
    </xdr:from>
    <xdr:to>
      <xdr:col>67</xdr:col>
      <xdr:colOff>101600</xdr:colOff>
      <xdr:row>78</xdr:row>
      <xdr:rowOff>46699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63226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0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164046</xdr:rowOff>
    </xdr:from>
    <xdr:to>
      <xdr:col>85</xdr:col>
      <xdr:colOff>127000</xdr:colOff>
      <xdr:row>95</xdr:row>
      <xdr:rowOff>164427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5179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164427</xdr:rowOff>
    </xdr:from>
    <xdr:to>
      <xdr:col>81</xdr:col>
      <xdr:colOff>50800</xdr:colOff>
      <xdr:row>96</xdr:row>
      <xdr:rowOff>978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45217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978</xdr:rowOff>
    </xdr:from>
    <xdr:to>
      <xdr:col>76</xdr:col>
      <xdr:colOff>114300</xdr:colOff>
      <xdr:row>96</xdr:row>
      <xdr:rowOff>71540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60178"/>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9437</xdr:rowOff>
    </xdr:from>
    <xdr:to>
      <xdr:col>71</xdr:col>
      <xdr:colOff>177800</xdr:colOff>
      <xdr:row>96</xdr:row>
      <xdr:rowOff>71540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468637"/>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113246</xdr:rowOff>
    </xdr:from>
    <xdr:to>
      <xdr:col>85</xdr:col>
      <xdr:colOff>177800</xdr:colOff>
      <xdr:row>96</xdr:row>
      <xdr:rowOff>43396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91673</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113627</xdr:rowOff>
    </xdr:from>
    <xdr:to>
      <xdr:col>81</xdr:col>
      <xdr:colOff>101600</xdr:colOff>
      <xdr:row>96</xdr:row>
      <xdr:rowOff>43777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34904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121628</xdr:rowOff>
    </xdr:from>
    <xdr:to>
      <xdr:col>76</xdr:col>
      <xdr:colOff>165100</xdr:colOff>
      <xdr:row>96</xdr:row>
      <xdr:rowOff>51778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42905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5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20740</xdr:rowOff>
    </xdr:from>
    <xdr:to>
      <xdr:col>72</xdr:col>
      <xdr:colOff>38100</xdr:colOff>
      <xdr:row>96</xdr:row>
      <xdr:rowOff>122340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113467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5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130087</xdr:rowOff>
    </xdr:from>
    <xdr:to>
      <xdr:col>67</xdr:col>
      <xdr:colOff>101600</xdr:colOff>
      <xdr:row>96</xdr:row>
      <xdr:rowOff>60237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51364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5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議会費は、人口に対する議員定数が多いことなどから、類似団体平均値を上回る数値で推移している。　４年度に議会資料の電子化実施により増加し、以降は概ね横ばいとなっている。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民生費は、生活保護費などの扶助費が少ないことなどから、類似団体平均値を下回る数値で推移している。　６年度は低所得者支援及び定額減税補足給付金給付事業の実施による増加や、自立支援給付費、私立こども園・保育所等給付費、障害児施設給付費の増加等により決算額は増加した。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衛生費は、類似団体平均値を上回る値で推移している。６年度は新型コロナウイルスワクチン接種事業費の減少があったものの、環境保健研究所建設事業の実施等により決算額は増加した。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労働費は、勤労者福祉センターを複数管理・運営していることなどから類似団体平均値を上回る数値で推移している。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年度以降は概ね横ばいとなっている。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消防本部駿河消防署建設事業や消防救急無線デジタル化事業などを実施していることにより、類似団体平均値を上回る数値で推移している。６年度は防災施設維持管理経費や常備消防庁舎施設整備費の増加等により決算額が増加し、類似団体内で１位の数値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かけて合併に伴う建設計画に基づく小中学校や体育館の耐震化等を実施したことで施設改修経費が低く抑えられていることなどにより、類似団体平均値を下回る数値で推移している。６年度は教職員の定年引上げの影響による退職手当の増加等により決算額が増加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災害復旧費は、道路橋りょう災害復旧事業や山間地振興施設災害復旧事業の実施などにより、類似団体平均値を上回る数値で推移している。令和４年台風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号により甚大な被害を受けたことから、４年度以降は類似団体平均を大幅に上回っている。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静岡県静岡市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財政調整基金残高は、令和５年度とほぼ同額となった一方で、標準財政規模が増加したことにより、標準財政規模比は減少した。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実質収支額は、歳入歳出差引額は減少したものの、翌年度へ繰り越すべき財源が減少したことで５年度に比べて増加したことにより、標準財政規模比は増加した。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今後も、事務事業の見直し・統廃合など歳出の合理化等行財政改革や、公共資産の総資産量最適化・長寿命化のためのアセットマネジメントの取組みなどを推進し、健全な行財政運営に努める。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静岡県静岡市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令和２年度から令和６年度、すべての会計で黒字となっている。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６年度は、標準財政規模に対する黒字額の割合としては、水道事業会計が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％と最も高く、次いで一般会計</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病院事業会計は、近年は増加傾向にあったが、令和６年度は入院収益及び外来収益の減少に伴う流動資産（現金預金・未収金）の減少により、</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％に減少した。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386462288</v>
      </c>
      <c r="BO4" s="358"/>
      <c r="BP4" s="358"/>
      <c r="BQ4" s="358"/>
      <c r="BR4" s="358"/>
      <c r="BS4" s="358"/>
      <c r="BT4" s="358"/>
      <c r="BU4" s="359"/>
      <c r="BV4" s="357">
        <v>364751312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3.4</v>
      </c>
      <c r="CU4" s="364"/>
      <c r="CV4" s="364"/>
      <c r="CW4" s="364"/>
      <c r="CX4" s="364"/>
      <c r="CY4" s="364"/>
      <c r="CZ4" s="364"/>
      <c r="DA4" s="365"/>
      <c r="DB4" s="363">
        <v>3.4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375251244</v>
      </c>
      <c r="BO5" s="395"/>
      <c r="BP5" s="395"/>
      <c r="BQ5" s="395"/>
      <c r="BR5" s="395"/>
      <c r="BS5" s="395"/>
      <c r="BT5" s="395"/>
      <c r="BU5" s="396"/>
      <c r="BV5" s="394">
        <v>352593594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95.3</v>
      </c>
      <c r="CU5" s="392"/>
      <c r="CV5" s="392"/>
      <c r="CW5" s="392"/>
      <c r="CX5" s="392"/>
      <c r="CY5" s="392"/>
      <c r="CZ5" s="392"/>
      <c r="DA5" s="393"/>
      <c r="DB5" s="391">
        <v>92.8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11211044</v>
      </c>
      <c r="BO6" s="395"/>
      <c r="BP6" s="395"/>
      <c r="BQ6" s="395"/>
      <c r="BR6" s="395"/>
      <c r="BS6" s="395"/>
      <c r="BT6" s="395"/>
      <c r="BU6" s="396"/>
      <c r="BV6" s="394">
        <v>12157718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v>
      </c>
      <c r="CU6" s="432"/>
      <c r="CV6" s="432"/>
      <c r="CW6" s="432"/>
      <c r="CX6" s="432"/>
      <c r="CY6" s="432"/>
      <c r="CZ6" s="432"/>
      <c r="DA6" s="433"/>
      <c r="DB6" s="431">
        <v>96.9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4262558</v>
      </c>
      <c r="BO7" s="395"/>
      <c r="BP7" s="395"/>
      <c r="BQ7" s="395"/>
      <c r="BR7" s="395"/>
      <c r="BS7" s="395"/>
      <c r="BT7" s="395"/>
      <c r="BU7" s="396"/>
      <c r="BV7" s="394">
        <v>5447891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203028710</v>
      </c>
      <c r="CU7" s="395"/>
      <c r="CV7" s="395"/>
      <c r="CW7" s="395"/>
      <c r="CX7" s="395"/>
      <c r="CY7" s="395"/>
      <c r="CZ7" s="395"/>
      <c r="DA7" s="396"/>
      <c r="DB7" s="394">
        <v>197591090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6948486</v>
      </c>
      <c r="BO8" s="395"/>
      <c r="BP8" s="395"/>
      <c r="BQ8" s="395"/>
      <c r="BR8" s="395"/>
      <c r="BS8" s="395"/>
      <c r="BT8" s="395"/>
      <c r="BU8" s="396"/>
      <c r="BV8" s="394">
        <v>6709827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0.82</v>
      </c>
      <c r="CU8" s="435"/>
      <c r="CV8" s="435"/>
      <c r="CW8" s="435"/>
      <c r="CX8" s="435"/>
      <c r="CY8" s="435"/>
      <c r="CZ8" s="435"/>
      <c r="DA8" s="436"/>
      <c r="DB8" s="434">
        <v>0.83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693389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238659</v>
      </c>
      <c r="BO9" s="395"/>
      <c r="BP9" s="395"/>
      <c r="BQ9" s="395"/>
      <c r="BR9" s="395"/>
      <c r="BS9" s="395"/>
      <c r="BT9" s="395"/>
      <c r="BU9" s="396"/>
      <c r="BV9" s="394">
        <v>-156446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13.8</v>
      </c>
      <c r="CU9" s="392"/>
      <c r="CV9" s="392"/>
      <c r="CW9" s="392"/>
      <c r="CX9" s="392"/>
      <c r="CY9" s="392"/>
      <c r="CZ9" s="392"/>
      <c r="DA9" s="393"/>
      <c r="DB9" s="391">
        <v>14.5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704989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3431165</v>
      </c>
      <c r="BO10" s="395"/>
      <c r="BP10" s="395"/>
      <c r="BQ10" s="395"/>
      <c r="BR10" s="395"/>
      <c r="BS10" s="395"/>
      <c r="BT10" s="395"/>
      <c r="BU10" s="396"/>
      <c r="BV10" s="394">
        <v>3424283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672775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3565894</v>
      </c>
      <c r="BO12" s="395"/>
      <c r="BP12" s="395"/>
      <c r="BQ12" s="395"/>
      <c r="BR12" s="395"/>
      <c r="BS12" s="395"/>
      <c r="BT12" s="395"/>
      <c r="BU12" s="396"/>
      <c r="BV12" s="394">
        <v>3400000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658905</v>
      </c>
      <c r="S13" s="479"/>
      <c r="T13" s="479"/>
      <c r="U13" s="479"/>
      <c r="V13" s="480"/>
      <c r="W13" s="410" t="s">
        <v>131</v>
      </c>
      <c r="X13" s="411"/>
      <c r="Y13" s="411"/>
      <c r="Z13" s="411"/>
      <c r="AA13" s="411"/>
      <c r="AB13" s="401"/>
      <c r="AC13" s="445">
        <v>7822</v>
      </c>
      <c r="AD13" s="446"/>
      <c r="AE13" s="446"/>
      <c r="AF13" s="446"/>
      <c r="AG13" s="488"/>
      <c r="AH13" s="445">
        <v>9054</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103930</v>
      </c>
      <c r="BO13" s="395"/>
      <c r="BP13" s="395"/>
      <c r="BQ13" s="395"/>
      <c r="BR13" s="395"/>
      <c r="BS13" s="395"/>
      <c r="BT13" s="395"/>
      <c r="BU13" s="396"/>
      <c r="BV13" s="394">
        <v>-132163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5.9</v>
      </c>
      <c r="CU13" s="392"/>
      <c r="CV13" s="392"/>
      <c r="CW13" s="392"/>
      <c r="CX13" s="392"/>
      <c r="CY13" s="392"/>
      <c r="CZ13" s="392"/>
      <c r="DA13" s="393"/>
      <c r="DB13" s="391">
        <v>6.1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677736</v>
      </c>
      <c r="S14" s="479"/>
      <c r="T14" s="479"/>
      <c r="U14" s="479"/>
      <c r="V14" s="480"/>
      <c r="W14" s="384"/>
      <c r="X14" s="385"/>
      <c r="Y14" s="385"/>
      <c r="Z14" s="385"/>
      <c r="AA14" s="385"/>
      <c r="AB14" s="374"/>
      <c r="AC14" s="481">
        <v>2.2999999999999998</v>
      </c>
      <c r="AD14" s="482"/>
      <c r="AE14" s="482"/>
      <c r="AF14" s="482"/>
      <c r="AG14" s="483"/>
      <c r="AH14" s="481">
        <v>2.7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30.9</v>
      </c>
      <c r="CU14" s="493"/>
      <c r="CV14" s="493"/>
      <c r="CW14" s="493"/>
      <c r="CX14" s="493"/>
      <c r="CY14" s="493"/>
      <c r="CZ14" s="493"/>
      <c r="DA14" s="494"/>
      <c r="DB14" s="492">
        <v>31.9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665750</v>
      </c>
      <c r="S15" s="479"/>
      <c r="T15" s="479"/>
      <c r="U15" s="479"/>
      <c r="V15" s="480"/>
      <c r="W15" s="410" t="s">
        <v>137</v>
      </c>
      <c r="X15" s="411"/>
      <c r="Y15" s="411"/>
      <c r="Z15" s="411"/>
      <c r="AA15" s="411"/>
      <c r="AB15" s="401"/>
      <c r="AC15" s="445">
        <v>85079</v>
      </c>
      <c r="AD15" s="446"/>
      <c r="AE15" s="446"/>
      <c r="AF15" s="446"/>
      <c r="AG15" s="488"/>
      <c r="AH15" s="445">
        <v>88388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132663856</v>
      </c>
      <c r="BO15" s="358"/>
      <c r="BP15" s="358"/>
      <c r="BQ15" s="358"/>
      <c r="BR15" s="358"/>
      <c r="BS15" s="358"/>
      <c r="BT15" s="358"/>
      <c r="BU15" s="359"/>
      <c r="BV15" s="357">
        <v>128676365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25.4</v>
      </c>
      <c r="AD16" s="482"/>
      <c r="AE16" s="482"/>
      <c r="AF16" s="482"/>
      <c r="AG16" s="483"/>
      <c r="AH16" s="481">
        <v>26.3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165963002</v>
      </c>
      <c r="BO16" s="395"/>
      <c r="BP16" s="395"/>
      <c r="BQ16" s="395"/>
      <c r="BR16" s="395"/>
      <c r="BS16" s="395"/>
      <c r="BT16" s="395"/>
      <c r="BU16" s="396"/>
      <c r="BV16" s="394">
        <v>156981857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242189</v>
      </c>
      <c r="AD17" s="446"/>
      <c r="AE17" s="446"/>
      <c r="AF17" s="446"/>
      <c r="AG17" s="488"/>
      <c r="AH17" s="445">
        <v>238357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165901401</v>
      </c>
      <c r="BO17" s="395"/>
      <c r="BP17" s="395"/>
      <c r="BQ17" s="395"/>
      <c r="BR17" s="395"/>
      <c r="BS17" s="395"/>
      <c r="BT17" s="395"/>
      <c r="BU17" s="396"/>
      <c r="BV17" s="394">
        <v>160852279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1411.93</v>
      </c>
      <c r="M18" s="518"/>
      <c r="N18" s="518"/>
      <c r="O18" s="518"/>
      <c r="P18" s="518"/>
      <c r="Q18" s="518"/>
      <c r="R18" s="519"/>
      <c r="S18" s="519"/>
      <c r="T18" s="519"/>
      <c r="U18" s="519"/>
      <c r="V18" s="520"/>
      <c r="W18" s="412"/>
      <c r="X18" s="413"/>
      <c r="Y18" s="413"/>
      <c r="Z18" s="413"/>
      <c r="AA18" s="413"/>
      <c r="AB18" s="404"/>
      <c r="AC18" s="521">
        <v>72.3</v>
      </c>
      <c r="AD18" s="522"/>
      <c r="AE18" s="522"/>
      <c r="AF18" s="522"/>
      <c r="AG18" s="523"/>
      <c r="AH18" s="521">
        <v>71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198883261</v>
      </c>
      <c r="BO18" s="395"/>
      <c r="BP18" s="395"/>
      <c r="BQ18" s="395"/>
      <c r="BR18" s="395"/>
      <c r="BS18" s="395"/>
      <c r="BT18" s="395"/>
      <c r="BU18" s="396"/>
      <c r="BV18" s="394">
        <v>187831495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491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251875734</v>
      </c>
      <c r="BO19" s="395"/>
      <c r="BP19" s="395"/>
      <c r="BQ19" s="395"/>
      <c r="BR19" s="395"/>
      <c r="BS19" s="395"/>
      <c r="BT19" s="395"/>
      <c r="BU19" s="396"/>
      <c r="BV19" s="394">
        <v>241981952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297421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437956472</v>
      </c>
      <c r="BO22" s="358"/>
      <c r="BP22" s="358"/>
      <c r="BQ22" s="358"/>
      <c r="BR22" s="358"/>
      <c r="BS22" s="358"/>
      <c r="BT22" s="358"/>
      <c r="BU22" s="359"/>
      <c r="BV22" s="357">
        <v>441791590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24623412</v>
      </c>
      <c r="BO23" s="395"/>
      <c r="BP23" s="395"/>
      <c r="BQ23" s="395"/>
      <c r="BR23" s="395"/>
      <c r="BS23" s="395"/>
      <c r="BT23" s="395"/>
      <c r="BU23" s="396"/>
      <c r="BV23" s="394">
        <v>24997555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12500</v>
      </c>
      <c r="R24" s="446"/>
      <c r="S24" s="446"/>
      <c r="T24" s="446"/>
      <c r="U24" s="446"/>
      <c r="V24" s="488"/>
      <c r="W24" s="540"/>
      <c r="X24" s="541"/>
      <c r="Y24" s="542"/>
      <c r="Z24" s="444" t="s">
        <v>162</v>
      </c>
      <c r="AA24" s="424"/>
      <c r="AB24" s="424"/>
      <c r="AC24" s="424"/>
      <c r="AD24" s="424"/>
      <c r="AE24" s="424"/>
      <c r="AF24" s="424"/>
      <c r="AG24" s="425"/>
      <c r="AH24" s="445">
        <v>4262</v>
      </c>
      <c r="AI24" s="446"/>
      <c r="AJ24" s="446"/>
      <c r="AK24" s="446"/>
      <c r="AL24" s="488"/>
      <c r="AM24" s="445">
        <v>13595780</v>
      </c>
      <c r="AN24" s="446"/>
      <c r="AO24" s="446"/>
      <c r="AP24" s="446"/>
      <c r="AQ24" s="446"/>
      <c r="AR24" s="488"/>
      <c r="AS24" s="445">
        <v>3190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250494484</v>
      </c>
      <c r="BO24" s="395"/>
      <c r="BP24" s="395"/>
      <c r="BQ24" s="395"/>
      <c r="BR24" s="395"/>
      <c r="BS24" s="395"/>
      <c r="BT24" s="395"/>
      <c r="BU24" s="396"/>
      <c r="BV24" s="394">
        <v>248647659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9400</v>
      </c>
      <c r="R25" s="446"/>
      <c r="S25" s="446"/>
      <c r="T25" s="446"/>
      <c r="U25" s="446"/>
      <c r="V25" s="488"/>
      <c r="W25" s="540"/>
      <c r="X25" s="541"/>
      <c r="Y25" s="542"/>
      <c r="Z25" s="444" t="s">
        <v>165</v>
      </c>
      <c r="AA25" s="424"/>
      <c r="AB25" s="424"/>
      <c r="AC25" s="424"/>
      <c r="AD25" s="424"/>
      <c r="AE25" s="424"/>
      <c r="AF25" s="424"/>
      <c r="AG25" s="425"/>
      <c r="AH25" s="445">
        <v>1036</v>
      </c>
      <c r="AI25" s="446"/>
      <c r="AJ25" s="446"/>
      <c r="AK25" s="446"/>
      <c r="AL25" s="488"/>
      <c r="AM25" s="445">
        <v>3296552</v>
      </c>
      <c r="AN25" s="446"/>
      <c r="AO25" s="446"/>
      <c r="AP25" s="446"/>
      <c r="AQ25" s="446"/>
      <c r="AR25" s="488"/>
      <c r="AS25" s="445">
        <v>3182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53063333</v>
      </c>
      <c r="BO25" s="358"/>
      <c r="BP25" s="358"/>
      <c r="BQ25" s="358"/>
      <c r="BR25" s="358"/>
      <c r="BS25" s="358"/>
      <c r="BT25" s="358"/>
      <c r="BU25" s="359"/>
      <c r="BV25" s="357">
        <v>52808652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8120</v>
      </c>
      <c r="R26" s="446"/>
      <c r="S26" s="446"/>
      <c r="T26" s="446"/>
      <c r="U26" s="446"/>
      <c r="V26" s="488"/>
      <c r="W26" s="540"/>
      <c r="X26" s="541"/>
      <c r="Y26" s="542"/>
      <c r="Z26" s="444" t="s">
        <v>168</v>
      </c>
      <c r="AA26" s="546"/>
      <c r="AB26" s="546"/>
      <c r="AC26" s="546"/>
      <c r="AD26" s="546"/>
      <c r="AE26" s="546"/>
      <c r="AF26" s="546"/>
      <c r="AG26" s="547"/>
      <c r="AH26" s="445">
        <v>114</v>
      </c>
      <c r="AI26" s="446"/>
      <c r="AJ26" s="446"/>
      <c r="AK26" s="446"/>
      <c r="AL26" s="488"/>
      <c r="AM26" s="445">
        <v>394098</v>
      </c>
      <c r="AN26" s="446"/>
      <c r="AO26" s="446"/>
      <c r="AP26" s="446"/>
      <c r="AQ26" s="446"/>
      <c r="AR26" s="488"/>
      <c r="AS26" s="445">
        <v>3457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2253554</v>
      </c>
      <c r="BO26" s="395"/>
      <c r="BP26" s="395"/>
      <c r="BQ26" s="395"/>
      <c r="BR26" s="395"/>
      <c r="BS26" s="395"/>
      <c r="BT26" s="395"/>
      <c r="BU26" s="396"/>
      <c r="BV26" s="394">
        <v>2039841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8240</v>
      </c>
      <c r="R27" s="446"/>
      <c r="S27" s="446"/>
      <c r="T27" s="446"/>
      <c r="U27" s="446"/>
      <c r="V27" s="488"/>
      <c r="W27" s="540"/>
      <c r="X27" s="541"/>
      <c r="Y27" s="542"/>
      <c r="Z27" s="444" t="s">
        <v>171</v>
      </c>
      <c r="AA27" s="424"/>
      <c r="AB27" s="424"/>
      <c r="AC27" s="424"/>
      <c r="AD27" s="424"/>
      <c r="AE27" s="424"/>
      <c r="AF27" s="424"/>
      <c r="AG27" s="425"/>
      <c r="AH27" s="445">
        <v>3447</v>
      </c>
      <c r="AI27" s="446"/>
      <c r="AJ27" s="446"/>
      <c r="AK27" s="446"/>
      <c r="AL27" s="488"/>
      <c r="AM27" s="445">
        <v>12139167</v>
      </c>
      <c r="AN27" s="446"/>
      <c r="AO27" s="446"/>
      <c r="AP27" s="446"/>
      <c r="AQ27" s="446"/>
      <c r="AR27" s="488"/>
      <c r="AS27" s="445">
        <v>3522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1900000</v>
      </c>
      <c r="BO27" s="514"/>
      <c r="BP27" s="514"/>
      <c r="BQ27" s="514"/>
      <c r="BR27" s="514"/>
      <c r="BS27" s="514"/>
      <c r="BT27" s="514"/>
      <c r="BU27" s="515"/>
      <c r="BV27" s="513">
        <v>1900000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7350</v>
      </c>
      <c r="R28" s="446"/>
      <c r="S28" s="446"/>
      <c r="T28" s="446"/>
      <c r="U28" s="446"/>
      <c r="V28" s="488"/>
      <c r="W28" s="540"/>
      <c r="X28" s="541"/>
      <c r="Y28" s="542"/>
      <c r="Z28" s="444" t="s">
        <v>174</v>
      </c>
      <c r="AA28" s="424"/>
      <c r="AB28" s="424"/>
      <c r="AC28" s="424"/>
      <c r="AD28" s="424"/>
      <c r="AE28" s="424"/>
      <c r="AF28" s="424"/>
      <c r="AG28" s="425"/>
      <c r="AH28" s="445">
        <v>298</v>
      </c>
      <c r="AI28" s="446"/>
      <c r="AJ28" s="446"/>
      <c r="AK28" s="446"/>
      <c r="AL28" s="488"/>
      <c r="AM28" s="445">
        <v>934826</v>
      </c>
      <c r="AN28" s="446"/>
      <c r="AO28" s="446"/>
      <c r="AP28" s="446"/>
      <c r="AQ28" s="446"/>
      <c r="AR28" s="488"/>
      <c r="AS28" s="445">
        <v>3137</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11531404</v>
      </c>
      <c r="BO28" s="358"/>
      <c r="BP28" s="358"/>
      <c r="BQ28" s="358"/>
      <c r="BR28" s="358"/>
      <c r="BS28" s="358"/>
      <c r="BT28" s="358"/>
      <c r="BU28" s="359"/>
      <c r="BV28" s="357">
        <v>11666133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46</v>
      </c>
      <c r="M29" s="446"/>
      <c r="N29" s="446"/>
      <c r="O29" s="446"/>
      <c r="P29" s="488"/>
      <c r="Q29" s="445">
        <v>6630</v>
      </c>
      <c r="R29" s="446"/>
      <c r="S29" s="446"/>
      <c r="T29" s="446"/>
      <c r="U29" s="446"/>
      <c r="V29" s="488"/>
      <c r="W29" s="543"/>
      <c r="X29" s="544"/>
      <c r="Y29" s="545"/>
      <c r="Z29" s="444" t="s">
        <v>177</v>
      </c>
      <c r="AA29" s="424"/>
      <c r="AB29" s="424"/>
      <c r="AC29" s="424"/>
      <c r="AD29" s="424"/>
      <c r="AE29" s="424"/>
      <c r="AF29" s="424"/>
      <c r="AG29" s="425"/>
      <c r="AH29" s="445">
        <v>8007</v>
      </c>
      <c r="AI29" s="446"/>
      <c r="AJ29" s="446"/>
      <c r="AK29" s="446"/>
      <c r="AL29" s="488"/>
      <c r="AM29" s="445">
        <v>26669773</v>
      </c>
      <c r="AN29" s="446"/>
      <c r="AO29" s="446"/>
      <c r="AP29" s="446"/>
      <c r="AQ29" s="446"/>
      <c r="AR29" s="488"/>
      <c r="AS29" s="445">
        <v>3331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4060141</v>
      </c>
      <c r="BO29" s="395"/>
      <c r="BP29" s="395"/>
      <c r="BQ29" s="395"/>
      <c r="BR29" s="395"/>
      <c r="BS29" s="395"/>
      <c r="BT29" s="395"/>
      <c r="BU29" s="396"/>
      <c r="BV29" s="394">
        <v>3558830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25353877</v>
      </c>
      <c r="BO30" s="514"/>
      <c r="BP30" s="514"/>
      <c r="BQ30" s="514"/>
      <c r="BR30" s="514"/>
      <c r="BS30" s="514"/>
      <c r="BT30" s="514"/>
      <c r="BU30" s="515"/>
      <c r="BV30" s="513">
        <v>27750720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8</v>
      </c>
      <c r="V34" s="584"/>
      <c r="W34" s="585" t="str">
        <f>IF('各会計、関係団体の財政状況及び健全化判断比率'!B28="","",'各会計、関係団体の財政状況及び健全化判断比率'!B28)</f>
        <v>競輪事業会計</v>
      </c>
      <c r="X34" s="585"/>
      <c r="Y34" s="585"/>
      <c r="Z34" s="585"/>
      <c r="AA34" s="585"/>
      <c r="AB34" s="585"/>
      <c r="AC34" s="585"/>
      <c r="AD34" s="585"/>
      <c r="AE34" s="585"/>
      <c r="AF34" s="585"/>
      <c r="AG34" s="585"/>
      <c r="AH34" s="585"/>
      <c r="AI34" s="585"/>
      <c r="AJ34" s="585"/>
      <c r="AK34" s="585"/>
      <c r="AL34" s="163"/>
      <c r="AM34" s="584">
        <f>IF(AO34="","",MAX(C34:D43,U34:V43)+1)</f>
        <v>15</v>
      </c>
      <c r="AN34" s="584"/>
      <c r="AO34" s="585" t="str">
        <f>IF('各会計、関係団体の財政状況及び健全化判断比率'!B35="","",'各会計、関係団体の財政状況及び健全化判断比率'!B35)</f>
        <v>水道事業会計</v>
      </c>
      <c r="AP34" s="585"/>
      <c r="AQ34" s="585"/>
      <c r="AR34" s="585"/>
      <c r="AS34" s="585"/>
      <c r="AT34" s="585"/>
      <c r="AU34" s="585"/>
      <c r="AV34" s="585"/>
      <c r="AW34" s="585"/>
      <c r="AX34" s="585"/>
      <c r="AY34" s="585"/>
      <c r="AZ34" s="585"/>
      <c r="BA34" s="585"/>
      <c r="BB34" s="585"/>
      <c r="BC34" s="585"/>
      <c r="BD34" s="163"/>
      <c r="BE34" s="584">
        <f>IF(BG34="","",MAX(C34:D43,U34:V43,AM34:AN43)+1)</f>
        <v>20</v>
      </c>
      <c r="BF34" s="584"/>
      <c r="BG34" s="585" t="str">
        <f>IF('各会計、関係団体の財政状況及び健全化判断比率'!B40="","",'各会計、関係団体の財政状況及び健全化判断比率'!B40)</f>
        <v>中央卸売市場事業会計</v>
      </c>
      <c r="BH34" s="585"/>
      <c r="BI34" s="585"/>
      <c r="BJ34" s="585"/>
      <c r="BK34" s="585"/>
      <c r="BL34" s="585"/>
      <c r="BM34" s="585"/>
      <c r="BN34" s="585"/>
      <c r="BO34" s="585"/>
      <c r="BP34" s="585"/>
      <c r="BQ34" s="585"/>
      <c r="BR34" s="585"/>
      <c r="BS34" s="585"/>
      <c r="BT34" s="585"/>
      <c r="BU34" s="585"/>
      <c r="BV34" s="163"/>
      <c r="BW34" s="584">
        <f>IF(BY34="","",MAX(C34:D43,U34:V43,AM34:AN43,BE34:BF43)+1)</f>
        <v>21</v>
      </c>
      <c r="BX34" s="584"/>
      <c r="BY34" s="585" t="str">
        <f>IF('各会計、関係団体の財政状況及び健全化判断比率'!B68="","",'各会計、関係団体の財政状況及び健全化判断比率'!B68)</f>
        <v>共立蒲原総合病院組合</v>
      </c>
      <c r="BZ34" s="585"/>
      <c r="CA34" s="585"/>
      <c r="CB34" s="585"/>
      <c r="CC34" s="585"/>
      <c r="CD34" s="585"/>
      <c r="CE34" s="585"/>
      <c r="CF34" s="585"/>
      <c r="CG34" s="585"/>
      <c r="CH34" s="585"/>
      <c r="CI34" s="585"/>
      <c r="CJ34" s="585"/>
      <c r="CK34" s="585"/>
      <c r="CL34" s="585"/>
      <c r="CM34" s="585"/>
      <c r="CN34" s="163"/>
      <c r="CO34" s="584">
        <f>IF(CQ34="","",MAX(C34:D43,U34:V43,AM34:AN43,BE34:BF43,BW34:BX43)+1)</f>
        <v>25</v>
      </c>
      <c r="CP34" s="584"/>
      <c r="CQ34" s="585" t="str">
        <f>IF('各会計、関係団体の財政状況及び健全化判断比率'!BS7="","",'各会計、関係団体の財政状況及び健全化判断比率'!BS7)</f>
        <v>静岡市土地開発公社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電気事業経営記念基金会計</v>
      </c>
      <c r="F35" s="585"/>
      <c r="G35" s="585"/>
      <c r="H35" s="585"/>
      <c r="I35" s="585"/>
      <c r="J35" s="585"/>
      <c r="K35" s="585"/>
      <c r="L35" s="585"/>
      <c r="M35" s="585"/>
      <c r="N35" s="585"/>
      <c r="O35" s="585"/>
      <c r="P35" s="585"/>
      <c r="Q35" s="585"/>
      <c r="R35" s="585"/>
      <c r="S35" s="585"/>
      <c r="T35" s="163"/>
      <c r="U35" s="584">
        <f>IF(W35="","",U34+1)</f>
        <v>9</v>
      </c>
      <c r="V35" s="584"/>
      <c r="W35" s="585" t="str">
        <f>IF('各会計、関係団体の財政状況及び健全化判断比率'!B29="","",'各会計、関係団体の財政状況及び健全化判断比率'!B29)</f>
        <v>国民健康保険事業会計（事業勘定）</v>
      </c>
      <c r="X35" s="585"/>
      <c r="Y35" s="585"/>
      <c r="Z35" s="585"/>
      <c r="AA35" s="585"/>
      <c r="AB35" s="585"/>
      <c r="AC35" s="585"/>
      <c r="AD35" s="585"/>
      <c r="AE35" s="585"/>
      <c r="AF35" s="585"/>
      <c r="AG35" s="585"/>
      <c r="AH35" s="585"/>
      <c r="AI35" s="585"/>
      <c r="AJ35" s="585"/>
      <c r="AK35" s="585"/>
      <c r="AL35" s="163"/>
      <c r="AM35" s="584">
        <f t="shared" ref="AM35:AM43" si="0">IF(AO35="","",AM34+1)</f>
        <v>16</v>
      </c>
      <c r="AN35" s="584"/>
      <c r="AO35" s="585" t="str">
        <f>IF('各会計、関係団体の財政状況及び健全化判断比率'!B36="","",'各会計、関係団体の財政状況及び健全化判断比率'!B36)</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22</v>
      </c>
      <c r="BX35" s="584"/>
      <c r="BY35" s="585" t="str">
        <f>IF('各会計、関係団体の財政状況及び健全化判断比率'!B69="","",'各会計、関係団体の財政状況及び健全化判断比率'!B69)</f>
        <v>静岡県後期高齢者医療広域連合（事業会計分）</v>
      </c>
      <c r="BZ35" s="585"/>
      <c r="CA35" s="585"/>
      <c r="CB35" s="585"/>
      <c r="CC35" s="585"/>
      <c r="CD35" s="585"/>
      <c r="CE35" s="585"/>
      <c r="CF35" s="585"/>
      <c r="CG35" s="585"/>
      <c r="CH35" s="585"/>
      <c r="CI35" s="585"/>
      <c r="CJ35" s="585"/>
      <c r="CK35" s="585"/>
      <c r="CL35" s="585"/>
      <c r="CM35" s="585"/>
      <c r="CN35" s="163"/>
      <c r="CO35" s="584">
        <f t="shared" ref="CO35:CO43" si="3">IF(CQ35="","",CO34+1)</f>
        <v>26</v>
      </c>
      <c r="CP35" s="584"/>
      <c r="CQ35" s="585" t="str">
        <f>IF('各会計、関係団体の財政状況及び健全化判断比率'!BS8="","",'各会計、関係団体の財政状況及び健全化判断比率'!BS8)</f>
        <v>静岡市まちづくり公社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土地区画整理清算金会計</v>
      </c>
      <c r="F36" s="585"/>
      <c r="G36" s="585"/>
      <c r="H36" s="585"/>
      <c r="I36" s="585"/>
      <c r="J36" s="585"/>
      <c r="K36" s="585"/>
      <c r="L36" s="585"/>
      <c r="M36" s="585"/>
      <c r="N36" s="585"/>
      <c r="O36" s="585"/>
      <c r="P36" s="585"/>
      <c r="Q36" s="585"/>
      <c r="R36" s="585"/>
      <c r="S36" s="585"/>
      <c r="T36" s="163"/>
      <c r="U36" s="584">
        <f t="shared" ref="U36:U43" si="4">IF(W36="","",U35+1)</f>
        <v>10</v>
      </c>
      <c r="V36" s="584"/>
      <c r="W36" s="585" t="str">
        <f>IF('各会計、関係団体の財政状況及び健全化判断比率'!B30="","",'各会計、関係団体の財政状況及び健全化判断比率'!B30)</f>
        <v>国民健康保険事業会計（直営診療施設勘定）</v>
      </c>
      <c r="X36" s="585"/>
      <c r="Y36" s="585"/>
      <c r="Z36" s="585"/>
      <c r="AA36" s="585"/>
      <c r="AB36" s="585"/>
      <c r="AC36" s="585"/>
      <c r="AD36" s="585"/>
      <c r="AE36" s="585"/>
      <c r="AF36" s="585"/>
      <c r="AG36" s="585"/>
      <c r="AH36" s="585"/>
      <c r="AI36" s="585"/>
      <c r="AJ36" s="585"/>
      <c r="AK36" s="585"/>
      <c r="AL36" s="163"/>
      <c r="AM36" s="584">
        <f t="shared" si="0"/>
        <v>17</v>
      </c>
      <c r="AN36" s="584"/>
      <c r="AO36" s="585" t="str">
        <f>IF('各会計、関係団体の財政状況及び健全化判断比率'!B37="","",'各会計、関係団体の財政状況及び健全化判断比率'!B37)</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23</v>
      </c>
      <c r="BX36" s="584"/>
      <c r="BY36" s="585" t="str">
        <f>IF('各会計、関係団体の財政状況及び健全化判断比率'!B70="","",'各会計、関係団体の財政状況及び健全化判断比率'!B70)</f>
        <v>静岡県後期高齢者医療広域連合（普通会計分）</v>
      </c>
      <c r="BZ36" s="585"/>
      <c r="CA36" s="585"/>
      <c r="CB36" s="585"/>
      <c r="CC36" s="585"/>
      <c r="CD36" s="585"/>
      <c r="CE36" s="585"/>
      <c r="CF36" s="585"/>
      <c r="CG36" s="585"/>
      <c r="CH36" s="585"/>
      <c r="CI36" s="585"/>
      <c r="CJ36" s="585"/>
      <c r="CK36" s="585"/>
      <c r="CL36" s="585"/>
      <c r="CM36" s="585"/>
      <c r="CN36" s="163"/>
      <c r="CO36" s="584">
        <f t="shared" si="3"/>
        <v>27</v>
      </c>
      <c r="CP36" s="584"/>
      <c r="CQ36" s="585" t="str">
        <f>IF('各会計、関係団体の財政状況及び健全化判断比率'!BS9="","",'各会計、関係団体の財政状況及び健全化判断比率'!BS9)</f>
        <v>静岡市文化振興財団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公共用地取得事業会計</v>
      </c>
      <c r="F37" s="585"/>
      <c r="G37" s="585"/>
      <c r="H37" s="585"/>
      <c r="I37" s="585"/>
      <c r="J37" s="585"/>
      <c r="K37" s="585"/>
      <c r="L37" s="585"/>
      <c r="M37" s="585"/>
      <c r="N37" s="585"/>
      <c r="O37" s="585"/>
      <c r="P37" s="585"/>
      <c r="Q37" s="585"/>
      <c r="R37" s="585"/>
      <c r="S37" s="585"/>
      <c r="T37" s="163"/>
      <c r="U37" s="584">
        <f t="shared" si="4"/>
        <v>11</v>
      </c>
      <c r="V37" s="584"/>
      <c r="W37" s="585" t="str">
        <f>IF('各会計、関係団体の財政状況及び健全化判断比率'!B31="","",'各会計、関係団体の財政状況及び健全化判断比率'!B31)</f>
        <v>駐車場事業会計</v>
      </c>
      <c r="X37" s="585"/>
      <c r="Y37" s="585"/>
      <c r="Z37" s="585"/>
      <c r="AA37" s="585"/>
      <c r="AB37" s="585"/>
      <c r="AC37" s="585"/>
      <c r="AD37" s="585"/>
      <c r="AE37" s="585"/>
      <c r="AF37" s="585"/>
      <c r="AG37" s="585"/>
      <c r="AH37" s="585"/>
      <c r="AI37" s="585"/>
      <c r="AJ37" s="585"/>
      <c r="AK37" s="585"/>
      <c r="AL37" s="163"/>
      <c r="AM37" s="584">
        <f t="shared" si="0"/>
        <v>18</v>
      </c>
      <c r="AN37" s="584"/>
      <c r="AO37" s="585" t="str">
        <f>IF('各会計、関係団体の財政状況及び健全化判断比率'!B38="","",'各会計、関係団体の財政状況及び健全化判断比率'!B38)</f>
        <v>簡易水道事業会計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24</v>
      </c>
      <c r="BX37" s="584"/>
      <c r="BY37" s="585" t="str">
        <f>IF('各会計、関係団体の財政状況及び健全化判断比率'!B71="","",'各会計、関係団体の財政状況及び健全化判断比率'!B71)</f>
        <v>静岡地方税滞納整理機構</v>
      </c>
      <c r="BZ37" s="585"/>
      <c r="CA37" s="585"/>
      <c r="CB37" s="585"/>
      <c r="CC37" s="585"/>
      <c r="CD37" s="585"/>
      <c r="CE37" s="585"/>
      <c r="CF37" s="585"/>
      <c r="CG37" s="585"/>
      <c r="CH37" s="585"/>
      <c r="CI37" s="585"/>
      <c r="CJ37" s="585"/>
      <c r="CK37" s="585"/>
      <c r="CL37" s="585"/>
      <c r="CM37" s="585"/>
      <c r="CN37" s="163"/>
      <c r="CO37" s="584">
        <f t="shared" si="3"/>
        <v>28</v>
      </c>
      <c r="CP37" s="584"/>
      <c r="CQ37" s="585" t="str">
        <f>IF('各会計、関係団体の財政状況及び健全化判断比率'!BS10="","",'各会計、関係団体の財政状況及び健全化判断比率'!BS10)</f>
        <v>静岡市スポーツ協会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f t="shared" ref="C38:C43" si="5">IF(E38="","",C37+1)</f>
        <v>5</v>
      </c>
      <c r="D38" s="584"/>
      <c r="E38" s="585" t="str">
        <f>IF('各会計、関係団体の財政状況及び健全化判断比率'!B11="","",'各会計、関係団体の財政状況及び健全化判断比率'!B11)</f>
        <v>母子・父子・寡婦福祉資金貸付金会計</v>
      </c>
      <c r="F38" s="585"/>
      <c r="G38" s="585"/>
      <c r="H38" s="585"/>
      <c r="I38" s="585"/>
      <c r="J38" s="585"/>
      <c r="K38" s="585"/>
      <c r="L38" s="585"/>
      <c r="M38" s="585"/>
      <c r="N38" s="585"/>
      <c r="O38" s="585"/>
      <c r="P38" s="585"/>
      <c r="Q38" s="585"/>
      <c r="R38" s="585"/>
      <c r="S38" s="585"/>
      <c r="T38" s="163"/>
      <c r="U38" s="584">
        <f t="shared" si="4"/>
        <v>12</v>
      </c>
      <c r="V38" s="584"/>
      <c r="W38" s="585" t="str">
        <f>IF('各会計、関係団体の財政状況及び健全化判断比率'!B32="","",'各会計、関係団体の財政状況及び健全化判断比率'!B32)</f>
        <v>介護保険事業会計</v>
      </c>
      <c r="X38" s="585"/>
      <c r="Y38" s="585"/>
      <c r="Z38" s="585"/>
      <c r="AA38" s="585"/>
      <c r="AB38" s="585"/>
      <c r="AC38" s="585"/>
      <c r="AD38" s="585"/>
      <c r="AE38" s="585"/>
      <c r="AF38" s="585"/>
      <c r="AG38" s="585"/>
      <c r="AH38" s="585"/>
      <c r="AI38" s="585"/>
      <c r="AJ38" s="585"/>
      <c r="AK38" s="585"/>
      <c r="AL38" s="163"/>
      <c r="AM38" s="584">
        <f t="shared" si="0"/>
        <v>19</v>
      </c>
      <c r="AN38" s="584"/>
      <c r="AO38" s="585" t="str">
        <f>IF('各会計、関係団体の財政状況及び健全化判断比率'!B39="","",'各会計、関係団体の財政状況及び健全化判断比率'!B39)</f>
        <v>農業集落排水事業会計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29</v>
      </c>
      <c r="CP38" s="584"/>
      <c r="CQ38" s="585" t="str">
        <f>IF('各会計、関係団体の財政状況及び健全化判断比率'!BS11="","",'各会計、関係団体の財政状況及び健全化判断比率'!BS11)</f>
        <v>静岡市環境公社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f t="shared" si="5"/>
        <v>6</v>
      </c>
      <c r="D39" s="584"/>
      <c r="E39" s="585" t="str">
        <f>IF('各会計、関係団体の財政状況及び健全化判断比率'!B12="","",'各会計、関係団体の財政状況及び健全化判断比率'!B12)</f>
        <v>公債管理事業会計</v>
      </c>
      <c r="F39" s="585"/>
      <c r="G39" s="585"/>
      <c r="H39" s="585"/>
      <c r="I39" s="585"/>
      <c r="J39" s="585"/>
      <c r="K39" s="585"/>
      <c r="L39" s="585"/>
      <c r="M39" s="585"/>
      <c r="N39" s="585"/>
      <c r="O39" s="585"/>
      <c r="P39" s="585"/>
      <c r="Q39" s="585"/>
      <c r="R39" s="585"/>
      <c r="S39" s="585"/>
      <c r="T39" s="163"/>
      <c r="U39" s="584">
        <f t="shared" si="4"/>
        <v>13</v>
      </c>
      <c r="V39" s="584"/>
      <c r="W39" s="585" t="str">
        <f>IF('各会計、関係団体の財政状況及び健全化判断比率'!B33="","",'各会計、関係団体の財政状況及び健全化判断比率'!B33)</f>
        <v>介護保険サービス会計</v>
      </c>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30</v>
      </c>
      <c r="CP39" s="584"/>
      <c r="CQ39" s="585" t="str">
        <f>IF('各会計、関係団体の財政状況及び健全化判断比率'!BS12="","",'各会計、関係団体の財政状況及び健全化判断比率'!BS12)</f>
        <v>するが企画観光局</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f t="shared" si="5"/>
        <v>7</v>
      </c>
      <c r="D40" s="584"/>
      <c r="E40" s="585" t="str">
        <f>IF('各会計、関係団体の財政状況及び健全化判断比率'!B13="","",'各会計、関係団体の財政状況及び健全化判断比率'!B13)</f>
        <v>静岡市立静岡病院事業債管理事業会計</v>
      </c>
      <c r="F40" s="585"/>
      <c r="G40" s="585"/>
      <c r="H40" s="585"/>
      <c r="I40" s="585"/>
      <c r="J40" s="585"/>
      <c r="K40" s="585"/>
      <c r="L40" s="585"/>
      <c r="M40" s="585"/>
      <c r="N40" s="585"/>
      <c r="O40" s="585"/>
      <c r="P40" s="585"/>
      <c r="Q40" s="585"/>
      <c r="R40" s="585"/>
      <c r="S40" s="585"/>
      <c r="T40" s="163"/>
      <c r="U40" s="584">
        <f t="shared" si="4"/>
        <v>14</v>
      </c>
      <c r="V40" s="584"/>
      <c r="W40" s="585" t="str">
        <f>IF('各会計、関係団体の財政状況及び健全化判断比率'!B34="","",'各会計、関係団体の財政状況及び健全化判断比率'!B34)</f>
        <v>後期高齢者医療事業会計</v>
      </c>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31</v>
      </c>
      <c r="CP40" s="584"/>
      <c r="CQ40" s="585" t="str">
        <f>IF('各会計、関係団体の財政状況及び健全化判断比率'!BS13="","",'各会計、関係団体の財政状況及び健全化判断比率'!BS13)</f>
        <v>静岡市勤労者福祉サービスセンター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32</v>
      </c>
      <c r="CP41" s="584"/>
      <c r="CQ41" s="585" t="str">
        <f>IF('各会計、関係団体の財政状況及び健全化判断比率'!BS14="","",'各会計、関係団体の財政状況及び健全化判断比率'!BS14)</f>
        <v>静岡産業振興協会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33</v>
      </c>
      <c r="CP42" s="584"/>
      <c r="CQ42" s="585" t="str">
        <f>IF('各会計、関係団体の財政状況及び健全化判断比率'!BS15="","",'各会計、関係団体の財政状況及び健全化判断比率'!BS15)</f>
        <v>駿府楽市</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34</v>
      </c>
      <c r="CP43" s="584"/>
      <c r="CQ43" s="585" t="str">
        <f>IF('各会計、関係団体の財政状況及び健全化判断比率'!BS16="","",'各会計、関係団体の財政状況及び健全化判断比率'!BS16)</f>
        <v>静岡市動物園協会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4u39f0j6Hfqk9g/vsVEhO1wJRZBPYh6BNO0PPwn8Ke6vMlVFyHz0jbeyz1neGjO54NfbIsaJuxyWgj3pfdMWw==" saltValue="Z7pNbZ2eQwXQzNA/XRMR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136" t="s">
        <v>545</v>
      </c>
      <c r="D34" s="1136"/>
      <c r="E34" s="1137"/>
      <c r="F34" s="32">
        <v>5.59</v>
      </c>
      <c r="G34" s="33">
        <v>6.04</v>
      </c>
      <c r="H34" s="33">
        <v>5.39</v>
      </c>
      <c r="I34" s="33">
        <v>4.8600000000000003</v>
      </c>
      <c r="J34" s="34">
        <v>4.87</v>
      </c>
      <c r="K34" s="22"/>
      <c r="L34" s="22"/>
      <c r="M34" s="22"/>
      <c r="N34" s="22"/>
      <c r="O34" s="22"/>
      <c r="P34" s="22"/>
    </row>
    <row r="35" spans="1:16" ht="39" customHeight="1" x14ac:dyDescent="0.15">
      <c r="A35" s="22"/>
      <c r="B35" s="35"/>
      <c r="C35" s="1132" t="s">
        <v>546</v>
      </c>
      <c r="D35" s="1132"/>
      <c r="E35" s="1133"/>
      <c r="F35" s="36">
        <v>2.77</v>
      </c>
      <c r="G35" s="37">
        <v>3.26</v>
      </c>
      <c r="H35" s="37">
        <v>3.53</v>
      </c>
      <c r="I35" s="37">
        <v>3.37</v>
      </c>
      <c r="J35" s="38">
        <v>3.37</v>
      </c>
      <c r="K35" s="22"/>
      <c r="L35" s="22"/>
      <c r="M35" s="22"/>
      <c r="N35" s="22"/>
      <c r="O35" s="22"/>
      <c r="P35" s="22"/>
    </row>
    <row r="36" spans="1:16" ht="39" customHeight="1" x14ac:dyDescent="0.15">
      <c r="A36" s="22"/>
      <c r="B36" s="35"/>
      <c r="C36" s="1132" t="s">
        <v>547</v>
      </c>
      <c r="D36" s="1132"/>
      <c r="E36" s="1133"/>
      <c r="F36" s="36">
        <v>6.47</v>
      </c>
      <c r="G36" s="37">
        <v>5.53</v>
      </c>
      <c r="H36" s="37">
        <v>4.93</v>
      </c>
      <c r="I36" s="37">
        <v>4.3</v>
      </c>
      <c r="J36" s="38">
        <v>3.2</v>
      </c>
      <c r="K36" s="22"/>
      <c r="L36" s="22"/>
      <c r="M36" s="22"/>
      <c r="N36" s="22"/>
      <c r="O36" s="22"/>
      <c r="P36" s="22"/>
    </row>
    <row r="37" spans="1:16" ht="39" customHeight="1" x14ac:dyDescent="0.15">
      <c r="A37" s="22"/>
      <c r="B37" s="35"/>
      <c r="C37" s="1132" t="s">
        <v>548</v>
      </c>
      <c r="D37" s="1132"/>
      <c r="E37" s="1133"/>
      <c r="F37" s="36">
        <v>0.95</v>
      </c>
      <c r="G37" s="37">
        <v>1.3</v>
      </c>
      <c r="H37" s="37">
        <v>1.7</v>
      </c>
      <c r="I37" s="37">
        <v>1.65</v>
      </c>
      <c r="J37" s="38">
        <v>1.01</v>
      </c>
      <c r="K37" s="22"/>
      <c r="L37" s="22"/>
      <c r="M37" s="22"/>
      <c r="N37" s="22"/>
      <c r="O37" s="22"/>
      <c r="P37" s="22"/>
    </row>
    <row r="38" spans="1:16" ht="39" customHeight="1" x14ac:dyDescent="0.15">
      <c r="A38" s="22"/>
      <c r="B38" s="35"/>
      <c r="C38" s="1132" t="s">
        <v>549</v>
      </c>
      <c r="D38" s="1132"/>
      <c r="E38" s="1133"/>
      <c r="F38" s="36">
        <v>1.04</v>
      </c>
      <c r="G38" s="37">
        <v>0.96</v>
      </c>
      <c r="H38" s="37">
        <v>0.67</v>
      </c>
      <c r="I38" s="37">
        <v>0.4</v>
      </c>
      <c r="J38" s="38">
        <v>0.67</v>
      </c>
      <c r="K38" s="22"/>
      <c r="L38" s="22"/>
      <c r="M38" s="22"/>
      <c r="N38" s="22"/>
      <c r="O38" s="22"/>
      <c r="P38" s="22"/>
    </row>
    <row r="39" spans="1:16" ht="39" customHeight="1" x14ac:dyDescent="0.15">
      <c r="A39" s="22"/>
      <c r="B39" s="35"/>
      <c r="C39" s="1132" t="s">
        <v>550</v>
      </c>
      <c r="D39" s="1132"/>
      <c r="E39" s="1133"/>
      <c r="F39" s="36">
        <v>0.3</v>
      </c>
      <c r="G39" s="37">
        <v>0.28000000000000003</v>
      </c>
      <c r="H39" s="37">
        <v>0.38</v>
      </c>
      <c r="I39" s="37">
        <v>0.36</v>
      </c>
      <c r="J39" s="38">
        <v>0.28000000000000003</v>
      </c>
      <c r="K39" s="22"/>
      <c r="L39" s="22"/>
      <c r="M39" s="22"/>
      <c r="N39" s="22"/>
      <c r="O39" s="22"/>
      <c r="P39" s="22"/>
    </row>
    <row r="40" spans="1:16" ht="39" customHeight="1" x14ac:dyDescent="0.15">
      <c r="A40" s="22"/>
      <c r="B40" s="35"/>
      <c r="C40" s="1132" t="s">
        <v>551</v>
      </c>
      <c r="D40" s="1132"/>
      <c r="E40" s="1133"/>
      <c r="F40" s="36">
        <v>0.25</v>
      </c>
      <c r="G40" s="37">
        <v>0.5</v>
      </c>
      <c r="H40" s="37">
        <v>0.61</v>
      </c>
      <c r="I40" s="37">
        <v>0.19</v>
      </c>
      <c r="J40" s="38">
        <v>0.24</v>
      </c>
      <c r="K40" s="22"/>
      <c r="L40" s="22"/>
      <c r="M40" s="22"/>
      <c r="N40" s="22"/>
      <c r="O40" s="22"/>
      <c r="P40" s="22"/>
    </row>
    <row r="41" spans="1:16" ht="39" customHeight="1" x14ac:dyDescent="0.15">
      <c r="A41" s="22"/>
      <c r="B41" s="35"/>
      <c r="C41" s="1132" t="s">
        <v>552</v>
      </c>
      <c r="D41" s="1132"/>
      <c r="E41" s="1133"/>
      <c r="F41" s="36">
        <v>0.15</v>
      </c>
      <c r="G41" s="37">
        <v>0.15</v>
      </c>
      <c r="H41" s="37">
        <v>0.17</v>
      </c>
      <c r="I41" s="37">
        <v>0.18</v>
      </c>
      <c r="J41" s="38">
        <v>0.22</v>
      </c>
      <c r="K41" s="22"/>
      <c r="L41" s="22"/>
      <c r="M41" s="22"/>
      <c r="N41" s="22"/>
      <c r="O41" s="22"/>
      <c r="P41" s="22"/>
    </row>
    <row r="42" spans="1:16" ht="39" customHeight="1" x14ac:dyDescent="0.15">
      <c r="A42" s="22"/>
      <c r="B42" s="39"/>
      <c r="C42" s="1132" t="s">
        <v>553</v>
      </c>
      <c r="D42" s="1132"/>
      <c r="E42" s="1133"/>
      <c r="F42" s="36" t="s">
        <v>501</v>
      </c>
      <c r="G42" s="37" t="s">
        <v>501</v>
      </c>
      <c r="H42" s="37" t="s">
        <v>501</v>
      </c>
      <c r="I42" s="37" t="s">
        <v>501</v>
      </c>
      <c r="J42" s="38" t="s">
        <v>501</v>
      </c>
      <c r="K42" s="22"/>
      <c r="L42" s="22"/>
      <c r="M42" s="22"/>
      <c r="N42" s="22"/>
      <c r="O42" s="22"/>
      <c r="P42" s="22"/>
    </row>
    <row r="43" spans="1:16" ht="39" customHeight="1" thickBot="1" x14ac:dyDescent="0.2">
      <c r="A43" s="22"/>
      <c r="B43" s="40"/>
      <c r="C43" s="1134" t="s">
        <v>554</v>
      </c>
      <c r="D43" s="1134"/>
      <c r="E43" s="1135"/>
      <c r="F43" s="41">
        <v>0.04</v>
      </c>
      <c r="G43" s="42">
        <v>0.06</v>
      </c>
      <c r="H43" s="42">
        <v>0.04</v>
      </c>
      <c r="I43" s="42">
        <v>0.05</v>
      </c>
      <c r="J43" s="43">
        <v>7.0000000000000007E-2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kAAVvFLTSKMZuzTY0eWA9K477UAIowgdQxv39NjAm7LvxwpZg+rFp5/wBDP1Rr+SvSlVb15yAQm3eH7Al6rlg==" saltValue="p+ks24UB3p2aR5ArKVme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9"/>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539</v>
      </c>
      <c r="L44" s="54" t="s">
        <v>540</v>
      </c>
      <c r="M44" s="54" t="s">
        <v>541</v>
      </c>
      <c r="N44" s="54" t="s">
        <v>542</v>
      </c>
      <c r="O44" s="55" t="s">
        <v>543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28386</v>
      </c>
      <c r="L45" s="58">
        <v>26244</v>
      </c>
      <c r="M45" s="58">
        <v>26574</v>
      </c>
      <c r="N45" s="58">
        <v>25500</v>
      </c>
      <c r="O45" s="59">
        <v>24496</v>
      </c>
      <c r="P45" s="46"/>
      <c r="Q45" s="46"/>
      <c r="R45" s="46"/>
      <c r="S45" s="46"/>
      <c r="T45" s="46"/>
      <c r="U45" s="46"/>
    </row>
    <row r="46" spans="1:21" ht="30.75" customHeight="1" x14ac:dyDescent="0.15">
      <c r="A46" s="46"/>
      <c r="B46" s="1140"/>
      <c r="C46" s="1141"/>
      <c r="D46" s="60"/>
      <c r="E46" s="1146" t="s">
        <v>11</v>
      </c>
      <c r="F46" s="1146"/>
      <c r="G46" s="1146"/>
      <c r="H46" s="1146"/>
      <c r="I46" s="1146"/>
      <c r="J46" s="1147"/>
      <c r="K46" s="61">
        <v>52</v>
      </c>
      <c r="L46" s="62">
        <v>48</v>
      </c>
      <c r="M46" s="62">
        <v>43</v>
      </c>
      <c r="N46" s="62">
        <v>39</v>
      </c>
      <c r="O46" s="63">
        <v>31</v>
      </c>
      <c r="P46" s="46"/>
      <c r="Q46" s="46"/>
      <c r="R46" s="46"/>
      <c r="S46" s="46"/>
      <c r="T46" s="46"/>
      <c r="U46" s="46"/>
    </row>
    <row r="47" spans="1:21" ht="30.75" customHeight="1" x14ac:dyDescent="0.15">
      <c r="A47" s="46"/>
      <c r="B47" s="1140"/>
      <c r="C47" s="1141"/>
      <c r="D47" s="60"/>
      <c r="E47" s="1146" t="s">
        <v>12</v>
      </c>
      <c r="F47" s="1146"/>
      <c r="G47" s="1146"/>
      <c r="H47" s="1146"/>
      <c r="I47" s="1146"/>
      <c r="J47" s="1147"/>
      <c r="K47" s="61">
        <v>9592</v>
      </c>
      <c r="L47" s="62">
        <v>10315</v>
      </c>
      <c r="M47" s="62">
        <v>11038</v>
      </c>
      <c r="N47" s="62">
        <v>11762</v>
      </c>
      <c r="O47" s="63">
        <v>12515</v>
      </c>
      <c r="P47" s="46"/>
      <c r="Q47" s="46"/>
      <c r="R47" s="46"/>
      <c r="S47" s="46"/>
      <c r="T47" s="46"/>
      <c r="U47" s="46"/>
    </row>
    <row r="48" spans="1:21" ht="30.75" customHeight="1" x14ac:dyDescent="0.15">
      <c r="A48" s="46"/>
      <c r="B48" s="1140"/>
      <c r="C48" s="1141"/>
      <c r="D48" s="60"/>
      <c r="E48" s="1146" t="s">
        <v>13</v>
      </c>
      <c r="F48" s="1146"/>
      <c r="G48" s="1146"/>
      <c r="H48" s="1146"/>
      <c r="I48" s="1146"/>
      <c r="J48" s="1147"/>
      <c r="K48" s="61">
        <v>5569</v>
      </c>
      <c r="L48" s="62">
        <v>5466</v>
      </c>
      <c r="M48" s="62">
        <v>5216</v>
      </c>
      <c r="N48" s="62">
        <v>5755</v>
      </c>
      <c r="O48" s="63">
        <v>5372</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132</v>
      </c>
      <c r="L49" s="62">
        <v>138</v>
      </c>
      <c r="M49" s="62">
        <v>135</v>
      </c>
      <c r="N49" s="62">
        <v>108</v>
      </c>
      <c r="O49" s="63">
        <v>100</v>
      </c>
      <c r="P49" s="46"/>
      <c r="Q49" s="46"/>
      <c r="R49" s="46"/>
      <c r="S49" s="46"/>
      <c r="T49" s="46"/>
      <c r="U49" s="46"/>
    </row>
    <row r="50" spans="1:21" ht="30.75" customHeight="1" x14ac:dyDescent="0.15">
      <c r="A50" s="46"/>
      <c r="B50" s="1140"/>
      <c r="C50" s="1141"/>
      <c r="D50" s="60"/>
      <c r="E50" s="1146" t="s">
        <v>15</v>
      </c>
      <c r="F50" s="1146"/>
      <c r="G50" s="1146"/>
      <c r="H50" s="1146"/>
      <c r="I50" s="1146"/>
      <c r="J50" s="1147"/>
      <c r="K50" s="61">
        <v>1142</v>
      </c>
      <c r="L50" s="62">
        <v>902</v>
      </c>
      <c r="M50" s="62">
        <v>1091</v>
      </c>
      <c r="N50" s="62">
        <v>1055</v>
      </c>
      <c r="O50" s="63">
        <v>365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501</v>
      </c>
      <c r="L51" s="62" t="s">
        <v>501</v>
      </c>
      <c r="M51" s="62" t="s">
        <v>501</v>
      </c>
      <c r="N51" s="62" t="s">
        <v>501</v>
      </c>
      <c r="O51" s="63" t="s">
        <v>501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33521</v>
      </c>
      <c r="L52" s="62">
        <v>33003</v>
      </c>
      <c r="M52" s="62">
        <v>33131</v>
      </c>
      <c r="N52" s="62">
        <v>33191</v>
      </c>
      <c r="O52" s="63">
        <v>33525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11352</v>
      </c>
      <c r="L53" s="67">
        <v>10110</v>
      </c>
      <c r="M53" s="67">
        <v>10966</v>
      </c>
      <c r="N53" s="67">
        <v>11028</v>
      </c>
      <c r="O53" s="68">
        <v>9354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54" t="s">
        <v>24</v>
      </c>
      <c r="C58" s="1155"/>
      <c r="D58" s="1160" t="s">
        <v>25</v>
      </c>
      <c r="E58" s="1161"/>
      <c r="F58" s="1161"/>
      <c r="G58" s="1161"/>
      <c r="H58" s="1161"/>
      <c r="I58" s="1161"/>
      <c r="J58" s="1162"/>
      <c r="K58" s="81">
        <v>6600</v>
      </c>
      <c r="L58" s="82">
        <v>6600</v>
      </c>
      <c r="M58" s="82">
        <v>6600</v>
      </c>
      <c r="N58" s="82">
        <v>6600</v>
      </c>
      <c r="O58" s="83">
        <v>5643</v>
      </c>
    </row>
    <row r="59" spans="1:21" ht="31.5" customHeight="1" x14ac:dyDescent="0.15">
      <c r="B59" s="1156"/>
      <c r="C59" s="1157"/>
      <c r="D59" s="1163" t="s">
        <v>26</v>
      </c>
      <c r="E59" s="1164"/>
      <c r="F59" s="1164"/>
      <c r="G59" s="1164"/>
      <c r="H59" s="1164"/>
      <c r="I59" s="1164"/>
      <c r="J59" s="1165"/>
      <c r="K59" s="84">
        <v>34750</v>
      </c>
      <c r="L59" s="85">
        <v>37680</v>
      </c>
      <c r="M59" s="85">
        <v>41330</v>
      </c>
      <c r="N59" s="85">
        <v>45700</v>
      </c>
      <c r="O59" s="86">
        <v>50790</v>
      </c>
    </row>
    <row r="60" spans="1:21" ht="31.5" customHeight="1" thickBot="1" x14ac:dyDescent="0.2">
      <c r="B60" s="1158"/>
      <c r="C60" s="1159"/>
      <c r="D60" s="1166" t="s">
        <v>27</v>
      </c>
      <c r="E60" s="1167"/>
      <c r="F60" s="1167"/>
      <c r="G60" s="1167"/>
      <c r="H60" s="1167"/>
      <c r="I60" s="1167"/>
      <c r="J60" s="1168"/>
      <c r="K60" s="87">
        <v>35028</v>
      </c>
      <c r="L60" s="88">
        <v>37953</v>
      </c>
      <c r="M60" s="88">
        <v>41602</v>
      </c>
      <c r="N60" s="88">
        <v>45973</v>
      </c>
      <c r="O60" s="89">
        <v>51068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row r="71" s="47" customFormat="1" ht="12.6" hidden="1" customHeight="1" x14ac:dyDescent="0.15"/>
    <row r="72" s="47" customFormat="1" ht="12.6" hidden="1" customHeight="1" x14ac:dyDescent="0.15"/>
    <row r="73" s="47" customFormat="1" ht="12.6" hidden="1" customHeight="1" x14ac:dyDescent="0.15"/>
    <row r="74" s="47" customFormat="1" ht="12.6" hidden="1" customHeight="1" x14ac:dyDescent="0.15"/>
    <row r="75" s="47" customFormat="1" ht="12.6" hidden="1" customHeight="1" x14ac:dyDescent="0.15"/>
    <row r="76" s="47" customFormat="1" ht="12.6" hidden="1" customHeight="1" x14ac:dyDescent="0.15"/>
    <row r="77" s="47" customFormat="1" ht="12.6" hidden="1" customHeight="1" x14ac:dyDescent="0.15"/>
    <row r="78" s="47" customFormat="1" ht="12.6" hidden="1" customHeight="1" x14ac:dyDescent="0.15"/>
    <row r="79" s="47" customFormat="1" ht="12.6" hidden="1" customHeight="1" x14ac:dyDescent="0.15"/>
  </sheetData>
  <sheetProtection algorithmName="SHA-512" hashValue="YvLHDMqJav3hwCfICoV3VvkKS2fwb2Z8fe0wJE22LfkZCEGYvFstalgfMvOgkxSC6jRxUZQBeP6kTr3OsAUt1A==" saltValue="7ZfWXoNiTxFKoYQsh4RL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539</v>
      </c>
      <c r="J40" s="101" t="s">
        <v>540</v>
      </c>
      <c r="K40" s="101" t="s">
        <v>541</v>
      </c>
      <c r="L40" s="101" t="s">
        <v>542</v>
      </c>
      <c r="M40" s="102" t="s">
        <v>543</v>
      </c>
    </row>
    <row r="41" spans="2:13" ht="27.75" customHeight="1" x14ac:dyDescent="0.15">
      <c r="B41" s="1169" t="s">
        <v>30</v>
      </c>
      <c r="C41" s="1170"/>
      <c r="D41" s="103"/>
      <c r="E41" s="1175" t="s">
        <v>31</v>
      </c>
      <c r="F41" s="1175"/>
      <c r="G41" s="1175"/>
      <c r="H41" s="1176"/>
      <c r="I41" s="330">
        <v>486394</v>
      </c>
      <c r="J41" s="331">
        <v>491389</v>
      </c>
      <c r="K41" s="331">
        <v>496217</v>
      </c>
      <c r="L41" s="331">
        <v>499542</v>
      </c>
      <c r="M41" s="332">
        <v>500850</v>
      </c>
    </row>
    <row r="42" spans="2:13" ht="27.75" customHeight="1" x14ac:dyDescent="0.15">
      <c r="B42" s="1171"/>
      <c r="C42" s="1172"/>
      <c r="D42" s="104"/>
      <c r="E42" s="1177" t="s">
        <v>32</v>
      </c>
      <c r="F42" s="1177"/>
      <c r="G42" s="1177"/>
      <c r="H42" s="1178"/>
      <c r="I42" s="333">
        <v>3881</v>
      </c>
      <c r="J42" s="334">
        <v>3135</v>
      </c>
      <c r="K42" s="334">
        <v>2780</v>
      </c>
      <c r="L42" s="334">
        <v>2995</v>
      </c>
      <c r="M42" s="335">
        <v>1983</v>
      </c>
    </row>
    <row r="43" spans="2:13" ht="27.75" customHeight="1" x14ac:dyDescent="0.15">
      <c r="B43" s="1171"/>
      <c r="C43" s="1172"/>
      <c r="D43" s="104"/>
      <c r="E43" s="1177" t="s">
        <v>33</v>
      </c>
      <c r="F43" s="1177"/>
      <c r="G43" s="1177"/>
      <c r="H43" s="1178"/>
      <c r="I43" s="333">
        <v>62544</v>
      </c>
      <c r="J43" s="334">
        <v>60408</v>
      </c>
      <c r="K43" s="334">
        <v>59015</v>
      </c>
      <c r="L43" s="334">
        <v>59643</v>
      </c>
      <c r="M43" s="335">
        <v>61501</v>
      </c>
    </row>
    <row r="44" spans="2:13" ht="27.75" customHeight="1" x14ac:dyDescent="0.15">
      <c r="B44" s="1171"/>
      <c r="C44" s="1172"/>
      <c r="D44" s="104"/>
      <c r="E44" s="1177" t="s">
        <v>34</v>
      </c>
      <c r="F44" s="1177"/>
      <c r="G44" s="1177"/>
      <c r="H44" s="1178"/>
      <c r="I44" s="333">
        <v>542</v>
      </c>
      <c r="J44" s="334">
        <v>509</v>
      </c>
      <c r="K44" s="334">
        <v>399</v>
      </c>
      <c r="L44" s="334">
        <v>319</v>
      </c>
      <c r="M44" s="335">
        <v>396</v>
      </c>
    </row>
    <row r="45" spans="2:13" ht="27.75" customHeight="1" x14ac:dyDescent="0.15">
      <c r="B45" s="1171"/>
      <c r="C45" s="1172"/>
      <c r="D45" s="104"/>
      <c r="E45" s="1177" t="s">
        <v>35</v>
      </c>
      <c r="F45" s="1177"/>
      <c r="G45" s="1177"/>
      <c r="H45" s="1178"/>
      <c r="I45" s="333">
        <v>57094</v>
      </c>
      <c r="J45" s="334">
        <v>55328</v>
      </c>
      <c r="K45" s="334">
        <v>53734</v>
      </c>
      <c r="L45" s="334">
        <v>56715</v>
      </c>
      <c r="M45" s="335">
        <v>55662</v>
      </c>
    </row>
    <row r="46" spans="2:13" ht="27.75" customHeight="1" x14ac:dyDescent="0.15">
      <c r="B46" s="1171"/>
      <c r="C46" s="1172"/>
      <c r="D46" s="105"/>
      <c r="E46" s="1177" t="s">
        <v>36</v>
      </c>
      <c r="F46" s="1177"/>
      <c r="G46" s="1177"/>
      <c r="H46" s="1178"/>
      <c r="I46" s="333">
        <v>2361</v>
      </c>
      <c r="J46" s="334">
        <v>2097</v>
      </c>
      <c r="K46" s="334">
        <v>2059</v>
      </c>
      <c r="L46" s="334">
        <v>1966</v>
      </c>
      <c r="M46" s="335">
        <v>736</v>
      </c>
    </row>
    <row r="47" spans="2:13" ht="27.75" customHeight="1" x14ac:dyDescent="0.15">
      <c r="B47" s="1171"/>
      <c r="C47" s="1172"/>
      <c r="D47" s="106"/>
      <c r="E47" s="1179" t="s">
        <v>37</v>
      </c>
      <c r="F47" s="1180"/>
      <c r="G47" s="1180"/>
      <c r="H47" s="1181"/>
      <c r="I47" s="333" t="s">
        <v>501</v>
      </c>
      <c r="J47" s="334" t="s">
        <v>501</v>
      </c>
      <c r="K47" s="334" t="s">
        <v>501</v>
      </c>
      <c r="L47" s="334" t="s">
        <v>501</v>
      </c>
      <c r="M47" s="335" t="s">
        <v>501</v>
      </c>
    </row>
    <row r="48" spans="2:13" ht="27.75" customHeight="1" x14ac:dyDescent="0.15">
      <c r="B48" s="1171"/>
      <c r="C48" s="1172"/>
      <c r="D48" s="104"/>
      <c r="E48" s="1177" t="s">
        <v>38</v>
      </c>
      <c r="F48" s="1177"/>
      <c r="G48" s="1177"/>
      <c r="H48" s="1178"/>
      <c r="I48" s="333" t="s">
        <v>501</v>
      </c>
      <c r="J48" s="334" t="s">
        <v>501</v>
      </c>
      <c r="K48" s="334" t="s">
        <v>501</v>
      </c>
      <c r="L48" s="334" t="s">
        <v>501</v>
      </c>
      <c r="M48" s="335" t="s">
        <v>501</v>
      </c>
    </row>
    <row r="49" spans="2:13" ht="27.75" customHeight="1" x14ac:dyDescent="0.15">
      <c r="B49" s="1173"/>
      <c r="C49" s="1174"/>
      <c r="D49" s="104"/>
      <c r="E49" s="1177" t="s">
        <v>39</v>
      </c>
      <c r="F49" s="1177"/>
      <c r="G49" s="1177"/>
      <c r="H49" s="1178"/>
      <c r="I49" s="333" t="s">
        <v>501</v>
      </c>
      <c r="J49" s="334" t="s">
        <v>501</v>
      </c>
      <c r="K49" s="334" t="s">
        <v>501</v>
      </c>
      <c r="L49" s="334" t="s">
        <v>501</v>
      </c>
      <c r="M49" s="335" t="s">
        <v>501</v>
      </c>
    </row>
    <row r="50" spans="2:13" ht="27.75" customHeight="1" x14ac:dyDescent="0.15">
      <c r="B50" s="1182" t="s">
        <v>40</v>
      </c>
      <c r="C50" s="1183"/>
      <c r="D50" s="107"/>
      <c r="E50" s="1177" t="s">
        <v>41</v>
      </c>
      <c r="F50" s="1177"/>
      <c r="G50" s="1177"/>
      <c r="H50" s="1178"/>
      <c r="I50" s="333">
        <v>66716</v>
      </c>
      <c r="J50" s="334">
        <v>80418</v>
      </c>
      <c r="K50" s="334">
        <v>87848</v>
      </c>
      <c r="L50" s="334">
        <v>99481</v>
      </c>
      <c r="M50" s="335">
        <v>101819</v>
      </c>
    </row>
    <row r="51" spans="2:13" ht="27.75" customHeight="1" x14ac:dyDescent="0.15">
      <c r="B51" s="1171"/>
      <c r="C51" s="1172"/>
      <c r="D51" s="104"/>
      <c r="E51" s="1177" t="s">
        <v>42</v>
      </c>
      <c r="F51" s="1177"/>
      <c r="G51" s="1177"/>
      <c r="H51" s="1178"/>
      <c r="I51" s="333">
        <v>80619</v>
      </c>
      <c r="J51" s="334">
        <v>78929</v>
      </c>
      <c r="K51" s="334">
        <v>76922</v>
      </c>
      <c r="L51" s="334">
        <v>76435</v>
      </c>
      <c r="M51" s="335">
        <v>75526</v>
      </c>
    </row>
    <row r="52" spans="2:13" ht="27.75" customHeight="1" x14ac:dyDescent="0.15">
      <c r="B52" s="1173"/>
      <c r="C52" s="1174"/>
      <c r="D52" s="104"/>
      <c r="E52" s="1177" t="s">
        <v>43</v>
      </c>
      <c r="F52" s="1177"/>
      <c r="G52" s="1177"/>
      <c r="H52" s="1178"/>
      <c r="I52" s="333">
        <v>383537</v>
      </c>
      <c r="J52" s="334">
        <v>387761</v>
      </c>
      <c r="K52" s="334">
        <v>390847</v>
      </c>
      <c r="L52" s="334">
        <v>389531</v>
      </c>
      <c r="M52" s="335">
        <v>387894</v>
      </c>
    </row>
    <row r="53" spans="2:13" ht="27.75" customHeight="1" thickBot="1" x14ac:dyDescent="0.2">
      <c r="B53" s="1184" t="s">
        <v>19</v>
      </c>
      <c r="C53" s="1185"/>
      <c r="D53" s="108"/>
      <c r="E53" s="1186" t="s">
        <v>44</v>
      </c>
      <c r="F53" s="1186"/>
      <c r="G53" s="1186"/>
      <c r="H53" s="1187"/>
      <c r="I53" s="336">
        <v>81944</v>
      </c>
      <c r="J53" s="337">
        <v>65759</v>
      </c>
      <c r="K53" s="337">
        <v>58586</v>
      </c>
      <c r="L53" s="337">
        <v>55732</v>
      </c>
      <c r="M53" s="338">
        <v>55889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YOVRDbOujQzeEdyB5qt7WMuT6ZII4QTI3Hq8vV6UVIkMQ4BM5DcUUJsm2rjTNvGdE76swfbUnyCRqHrG16IDg==" saltValue="B96R9xJLCso0PHNUpJzQ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541</v>
      </c>
      <c r="G54" s="117" t="s">
        <v>542</v>
      </c>
      <c r="H54" s="118" t="s">
        <v>543</v>
      </c>
    </row>
    <row r="55" spans="2:8" ht="52.5" customHeight="1" x14ac:dyDescent="0.15">
      <c r="B55" s="119"/>
      <c r="C55" s="1196" t="s">
        <v>46</v>
      </c>
      <c r="D55" s="1196"/>
      <c r="E55" s="1197"/>
      <c r="F55" s="339">
        <v>11642</v>
      </c>
      <c r="G55" s="339">
        <v>11666</v>
      </c>
      <c r="H55" s="340">
        <v>11531</v>
      </c>
    </row>
    <row r="56" spans="2:8" ht="52.5" customHeight="1" x14ac:dyDescent="0.15">
      <c r="B56" s="120"/>
      <c r="C56" s="1198" t="s">
        <v>47</v>
      </c>
      <c r="D56" s="1198"/>
      <c r="E56" s="1199"/>
      <c r="F56" s="341">
        <v>2671</v>
      </c>
      <c r="G56" s="341">
        <v>3559</v>
      </c>
      <c r="H56" s="342">
        <v>4060</v>
      </c>
    </row>
    <row r="57" spans="2:8" ht="53.25" customHeight="1" x14ac:dyDescent="0.15">
      <c r="B57" s="120"/>
      <c r="C57" s="1200" t="s">
        <v>48</v>
      </c>
      <c r="D57" s="1200"/>
      <c r="E57" s="1201"/>
      <c r="F57" s="343">
        <v>24249</v>
      </c>
      <c r="G57" s="343">
        <v>27751</v>
      </c>
      <c r="H57" s="344">
        <v>25354</v>
      </c>
    </row>
    <row r="58" spans="2:8" ht="45.75" customHeight="1" x14ac:dyDescent="0.15">
      <c r="B58" s="121"/>
      <c r="C58" s="1188" t="s">
        <v>578</v>
      </c>
      <c r="D58" s="1189"/>
      <c r="E58" s="1190"/>
      <c r="F58" s="345">
        <v>5146</v>
      </c>
      <c r="G58" s="345">
        <v>6296</v>
      </c>
      <c r="H58" s="346">
        <v>5613</v>
      </c>
    </row>
    <row r="59" spans="2:8" ht="45.75" customHeight="1" x14ac:dyDescent="0.15">
      <c r="B59" s="121"/>
      <c r="C59" s="1188" t="s">
        <v>579</v>
      </c>
      <c r="D59" s="1189"/>
      <c r="E59" s="1190"/>
      <c r="F59" s="345">
        <v>3849</v>
      </c>
      <c r="G59" s="345">
        <v>4080</v>
      </c>
      <c r="H59" s="346">
        <v>4360</v>
      </c>
    </row>
    <row r="60" spans="2:8" ht="45.75" customHeight="1" x14ac:dyDescent="0.15">
      <c r="B60" s="121"/>
      <c r="C60" s="1188" t="s">
        <v>582</v>
      </c>
      <c r="D60" s="1189"/>
      <c r="E60" s="1190"/>
      <c r="F60" s="345">
        <v>4000</v>
      </c>
      <c r="G60" s="345">
        <v>4000</v>
      </c>
      <c r="H60" s="346">
        <v>4000</v>
      </c>
    </row>
    <row r="61" spans="2:8" ht="45.75" customHeight="1" x14ac:dyDescent="0.15">
      <c r="B61" s="121"/>
      <c r="C61" s="1188" t="s">
        <v>580</v>
      </c>
      <c r="D61" s="1189"/>
      <c r="E61" s="1190"/>
      <c r="F61" s="345">
        <v>620</v>
      </c>
      <c r="G61" s="345">
        <v>3067</v>
      </c>
      <c r="H61" s="346">
        <v>2586</v>
      </c>
    </row>
    <row r="62" spans="2:8" ht="45.75" customHeight="1" thickBot="1" x14ac:dyDescent="0.2">
      <c r="B62" s="122"/>
      <c r="C62" s="1191" t="s">
        <v>581</v>
      </c>
      <c r="D62" s="1192"/>
      <c r="E62" s="1193"/>
      <c r="F62" s="347">
        <v>2143</v>
      </c>
      <c r="G62" s="347">
        <v>2147</v>
      </c>
      <c r="H62" s="348">
        <v>1829</v>
      </c>
    </row>
    <row r="63" spans="2:8" ht="52.5" customHeight="1" thickBot="1" x14ac:dyDescent="0.2">
      <c r="B63" s="123"/>
      <c r="C63" s="1194" t="s">
        <v>49</v>
      </c>
      <c r="D63" s="1194"/>
      <c r="E63" s="1195"/>
      <c r="F63" s="349">
        <v>38562</v>
      </c>
      <c r="G63" s="349">
        <v>42976</v>
      </c>
      <c r="H63" s="350">
        <v>40945</v>
      </c>
    </row>
    <row r="64" spans="2:8" x14ac:dyDescent="0.15"/>
  </sheetData>
  <sheetProtection algorithmName="SHA-512" hashValue="neW/YlxzzXZNj76otGpCXEbJJ2zMw3hwxIBDNvyLF4XvSn8Rdpuho9xbmifVLIqhn2hIrjV6GM37gxVI7Sc3MA==" saltValue="ZN3YGYLV7Mz3eqYtPZQo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538</v>
      </c>
      <c r="G2" s="137"/>
      <c r="H2" s="138"/>
    </row>
    <row r="3" spans="1:8" x14ac:dyDescent="0.15">
      <c r="A3" s="134" t="s">
        <v>531</v>
      </c>
      <c r="B3" s="139"/>
      <c r="C3" s="140"/>
      <c r="D3" s="141">
        <v>65609</v>
      </c>
      <c r="E3" s="142"/>
      <c r="F3" s="143">
        <v>58766</v>
      </c>
      <c r="G3" s="144"/>
      <c r="H3" s="145"/>
    </row>
    <row r="4" spans="1:8" x14ac:dyDescent="0.15">
      <c r="A4" s="146"/>
      <c r="B4" s="147"/>
      <c r="C4" s="148"/>
      <c r="D4" s="149">
        <v>30208</v>
      </c>
      <c r="E4" s="150"/>
      <c r="F4" s="151">
        <v>29363</v>
      </c>
      <c r="G4" s="152"/>
      <c r="H4" s="153"/>
    </row>
    <row r="5" spans="1:8" x14ac:dyDescent="0.15">
      <c r="A5" s="134" t="s">
        <v>533</v>
      </c>
      <c r="B5" s="139"/>
      <c r="C5" s="140"/>
      <c r="D5" s="141">
        <v>55322</v>
      </c>
      <c r="E5" s="142"/>
      <c r="F5" s="143">
        <v>62482</v>
      </c>
      <c r="G5" s="144"/>
      <c r="H5" s="145"/>
    </row>
    <row r="6" spans="1:8" x14ac:dyDescent="0.15">
      <c r="A6" s="146"/>
      <c r="B6" s="147"/>
      <c r="C6" s="148"/>
      <c r="D6" s="149">
        <v>25028</v>
      </c>
      <c r="E6" s="150"/>
      <c r="F6" s="151">
        <v>34626</v>
      </c>
      <c r="G6" s="152"/>
      <c r="H6" s="153"/>
    </row>
    <row r="7" spans="1:8" x14ac:dyDescent="0.15">
      <c r="A7" s="134" t="s">
        <v>534</v>
      </c>
      <c r="B7" s="139"/>
      <c r="C7" s="140"/>
      <c r="D7" s="141">
        <v>53321</v>
      </c>
      <c r="E7" s="142"/>
      <c r="F7" s="143">
        <v>59288</v>
      </c>
      <c r="G7" s="144"/>
      <c r="H7" s="145"/>
    </row>
    <row r="8" spans="1:8" x14ac:dyDescent="0.15">
      <c r="A8" s="146"/>
      <c r="B8" s="147"/>
      <c r="C8" s="148"/>
      <c r="D8" s="149">
        <v>22507</v>
      </c>
      <c r="E8" s="150"/>
      <c r="F8" s="151">
        <v>32670</v>
      </c>
      <c r="G8" s="152"/>
      <c r="H8" s="153"/>
    </row>
    <row r="9" spans="1:8" x14ac:dyDescent="0.15">
      <c r="A9" s="134" t="s">
        <v>535</v>
      </c>
      <c r="B9" s="139"/>
      <c r="C9" s="140"/>
      <c r="D9" s="141">
        <v>54285</v>
      </c>
      <c r="E9" s="142"/>
      <c r="F9" s="143">
        <v>63490</v>
      </c>
      <c r="G9" s="144"/>
      <c r="H9" s="145"/>
    </row>
    <row r="10" spans="1:8" x14ac:dyDescent="0.15">
      <c r="A10" s="146"/>
      <c r="B10" s="147"/>
      <c r="C10" s="148"/>
      <c r="D10" s="149">
        <v>29514</v>
      </c>
      <c r="E10" s="150"/>
      <c r="F10" s="151">
        <v>35347</v>
      </c>
      <c r="G10" s="152"/>
      <c r="H10" s="153"/>
    </row>
    <row r="11" spans="1:8" x14ac:dyDescent="0.15">
      <c r="A11" s="134" t="s">
        <v>536</v>
      </c>
      <c r="B11" s="139"/>
      <c r="C11" s="140"/>
      <c r="D11" s="141">
        <v>62168</v>
      </c>
      <c r="E11" s="142"/>
      <c r="F11" s="143">
        <v>68481</v>
      </c>
      <c r="G11" s="144"/>
      <c r="H11" s="145"/>
    </row>
    <row r="12" spans="1:8" x14ac:dyDescent="0.15">
      <c r="A12" s="146"/>
      <c r="B12" s="147"/>
      <c r="C12" s="154"/>
      <c r="D12" s="149">
        <v>30891</v>
      </c>
      <c r="E12" s="150"/>
      <c r="F12" s="151">
        <v>38966</v>
      </c>
      <c r="G12" s="152"/>
      <c r="H12" s="153"/>
    </row>
    <row r="13" spans="1:8" x14ac:dyDescent="0.15">
      <c r="A13" s="134"/>
      <c r="B13" s="139"/>
      <c r="C13" s="140"/>
      <c r="D13" s="141">
        <v>58141</v>
      </c>
      <c r="E13" s="142"/>
      <c r="F13" s="143">
        <v>62501</v>
      </c>
      <c r="G13" s="155"/>
      <c r="H13" s="145"/>
    </row>
    <row r="14" spans="1:8" x14ac:dyDescent="0.15">
      <c r="A14" s="146"/>
      <c r="B14" s="147"/>
      <c r="C14" s="148"/>
      <c r="D14" s="149">
        <v>27630</v>
      </c>
      <c r="E14" s="150"/>
      <c r="F14" s="151">
        <v>34194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2.8</v>
      </c>
      <c r="C19" s="156">
        <f>ROUND(VALUE(SUBSTITUTE(実質収支比率等に係る経年分析!G$48,"▲","-")),2)</f>
        <v>3.3</v>
      </c>
      <c r="D19" s="156">
        <f>ROUND(VALUE(SUBSTITUTE(実質収支比率等に係る経年分析!H$48,"▲","-")),2)</f>
        <v>3.55</v>
      </c>
      <c r="E19" s="156">
        <f>ROUND(VALUE(SUBSTITUTE(実質収支比率等に係る経年分析!I$48,"▲","-")),2)</f>
        <v>3.4</v>
      </c>
      <c r="F19" s="156">
        <f>ROUND(VALUE(SUBSTITUTE(実質収支比率等に係る経年分析!J$48,"▲","-")),2)</f>
        <v>3.42</v>
      </c>
    </row>
    <row r="20" spans="1:11" x14ac:dyDescent="0.15">
      <c r="A20" s="156" t="s">
        <v>53</v>
      </c>
      <c r="B20" s="156">
        <f>ROUND(VALUE(SUBSTITUTE(実質収支比率等に係る経年分析!F$47,"▲","-")),2)</f>
        <v>4.53</v>
      </c>
      <c r="C20" s="156">
        <f>ROUND(VALUE(SUBSTITUTE(実質収支比率等に係る経年分析!G$47,"▲","-")),2)</f>
        <v>5.81</v>
      </c>
      <c r="D20" s="156">
        <f>ROUND(VALUE(SUBSTITUTE(実質収支比率等に係る経年分析!H$47,"▲","-")),2)</f>
        <v>6.02</v>
      </c>
      <c r="E20" s="156">
        <f>ROUND(VALUE(SUBSTITUTE(実質収支比率等に係る経年分析!I$47,"▲","-")),2)</f>
        <v>5.9</v>
      </c>
      <c r="F20" s="156">
        <f>ROUND(VALUE(SUBSTITUTE(実質収支比率等に係る経年分析!J$47,"▲","-")),2)</f>
        <v>5.68</v>
      </c>
    </row>
    <row r="21" spans="1:11" x14ac:dyDescent="0.15">
      <c r="A21" s="156" t="s">
        <v>54</v>
      </c>
      <c r="B21" s="156">
        <f>IF(ISNUMBER(VALUE(SUBSTITUTE(実質収支比率等に係る経年分析!F$49,"▲","-"))),ROUND(VALUE(SUBSTITUTE(実質収支比率等に係る経年分析!F$49,"▲","-")),2),NA())</f>
        <v>0.14000000000000001</v>
      </c>
      <c r="C21" s="156">
        <f>IF(ISNUMBER(VALUE(SUBSTITUTE(実質収支比率等に係る経年分析!G$49,"▲","-"))),ROUND(VALUE(SUBSTITUTE(実質収支比率等に係る経年分析!G$49,"▲","-")),2),NA())</f>
        <v>2.12</v>
      </c>
      <c r="D21" s="156">
        <f>IF(ISNUMBER(VALUE(SUBSTITUTE(実質収支比率等に係る経年分析!H$49,"▲","-"))),ROUND(VALUE(SUBSTITUTE(実質収支比率等に係る経年分析!H$49,"▲","-")),2),NA())</f>
        <v>0.17</v>
      </c>
      <c r="E21" s="156">
        <f>IF(ISNUMBER(VALUE(SUBSTITUTE(実質収支比率等に係る経年分析!I$49,"▲","-"))),ROUND(VALUE(SUBSTITUTE(実質収支比率等に係る経年分析!I$49,"▲","-")),2),NA())</f>
        <v>-7.0000000000000007E-2</v>
      </c>
      <c r="F21" s="156">
        <f>IF(ISNUMBER(VALUE(SUBSTITUTE(実質収支比率等に係る経年分析!J$49,"▲","-"))),ROUND(VALUE(SUBSTITUTE(実質収支比率等に係る経年分析!J$49,"▲","-")),2),NA())</f>
        <v>0.05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0.22</v>
      </c>
    </row>
    <row r="30" spans="1:11" x14ac:dyDescent="0.15">
      <c r="A30" s="157" t="str">
        <f>IF(連結実質赤字比率に係る赤字・黒字の構成分析!C$40="",NA(),連結実質赤字比率に係る赤字・黒字の構成分析!C$40)</f>
        <v>介護保険事業会計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0.24</v>
      </c>
    </row>
    <row r="31" spans="1:11" x14ac:dyDescent="0.15">
      <c r="A31" s="157" t="str">
        <f>IF(連結実質赤字比率に係る赤字・黒字の構成分析!C$39="",NA(),連結実質赤字比率に係る赤字・黒字の構成分析!C$39)</f>
        <v>競輪事業会計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0.28000000000000003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0.28000000000000003</v>
      </c>
    </row>
    <row r="32" spans="1:11" x14ac:dyDescent="0.15">
      <c r="A32" s="157" t="str">
        <f>IF(連結実質赤字比率に係る赤字・黒字の構成分析!C$38="",NA(),連結実質赤字比率に係る赤字・黒字の構成分析!C$38)</f>
        <v>国民健康保険事業会計（事業勘定）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0.67</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6.47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4.93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3.37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4.8600000000000003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33521</v>
      </c>
      <c r="E42" s="158"/>
      <c r="F42" s="158"/>
      <c r="G42" s="158">
        <f>'実質公債費比率（分子）の構造'!L$52</f>
        <v>33003</v>
      </c>
      <c r="H42" s="158"/>
      <c r="I42" s="158"/>
      <c r="J42" s="158">
        <f>'実質公債費比率（分子）の構造'!M$52</f>
        <v>33131</v>
      </c>
      <c r="K42" s="158"/>
      <c r="L42" s="158"/>
      <c r="M42" s="158">
        <f>'実質公債費比率（分子）の構造'!N$52</f>
        <v>33191</v>
      </c>
      <c r="N42" s="158"/>
      <c r="O42" s="158"/>
      <c r="P42" s="158">
        <f>'実質公債費比率（分子）の構造'!O$52</f>
        <v>33525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1142</v>
      </c>
      <c r="C44" s="158"/>
      <c r="D44" s="158"/>
      <c r="E44" s="158">
        <f>'実質公債費比率（分子）の構造'!L$50</f>
        <v>902</v>
      </c>
      <c r="F44" s="158"/>
      <c r="G44" s="158"/>
      <c r="H44" s="158">
        <f>'実質公債費比率（分子）の構造'!M$50</f>
        <v>1091</v>
      </c>
      <c r="I44" s="158"/>
      <c r="J44" s="158"/>
      <c r="K44" s="158">
        <f>'実質公債費比率（分子）の構造'!N$50</f>
        <v>1055</v>
      </c>
      <c r="L44" s="158"/>
      <c r="M44" s="158"/>
      <c r="N44" s="158">
        <f>'実質公債費比率（分子）の構造'!O$50</f>
        <v>365</v>
      </c>
      <c r="O44" s="158"/>
      <c r="P44" s="158"/>
    </row>
    <row r="45" spans="1:16" x14ac:dyDescent="0.15">
      <c r="A45" s="158" t="s">
        <v>63</v>
      </c>
      <c r="B45" s="158">
        <f>'実質公債費比率（分子）の構造'!K$49</f>
        <v>132</v>
      </c>
      <c r="C45" s="158"/>
      <c r="D45" s="158"/>
      <c r="E45" s="158">
        <f>'実質公債費比率（分子）の構造'!L$49</f>
        <v>138</v>
      </c>
      <c r="F45" s="158"/>
      <c r="G45" s="158"/>
      <c r="H45" s="158">
        <f>'実質公債費比率（分子）の構造'!M$49</f>
        <v>135</v>
      </c>
      <c r="I45" s="158"/>
      <c r="J45" s="158"/>
      <c r="K45" s="158">
        <f>'実質公債費比率（分子）の構造'!N$49</f>
        <v>108</v>
      </c>
      <c r="L45" s="158"/>
      <c r="M45" s="158"/>
      <c r="N45" s="158">
        <f>'実質公債費比率（分子）の構造'!O$49</f>
        <v>100</v>
      </c>
      <c r="O45" s="158"/>
      <c r="P45" s="158"/>
    </row>
    <row r="46" spans="1:16" x14ac:dyDescent="0.15">
      <c r="A46" s="158" t="s">
        <v>64</v>
      </c>
      <c r="B46" s="158">
        <f>'実質公債費比率（分子）の構造'!K$48</f>
        <v>5569</v>
      </c>
      <c r="C46" s="158"/>
      <c r="D46" s="158"/>
      <c r="E46" s="158">
        <f>'実質公債費比率（分子）の構造'!L$48</f>
        <v>5466</v>
      </c>
      <c r="F46" s="158"/>
      <c r="G46" s="158"/>
      <c r="H46" s="158">
        <f>'実質公債費比率（分子）の構造'!M$48</f>
        <v>5216</v>
      </c>
      <c r="I46" s="158"/>
      <c r="J46" s="158"/>
      <c r="K46" s="158">
        <f>'実質公債費比率（分子）の構造'!N$48</f>
        <v>5755</v>
      </c>
      <c r="L46" s="158"/>
      <c r="M46" s="158"/>
      <c r="N46" s="158">
        <f>'実質公債費比率（分子）の構造'!O$48</f>
        <v>5372</v>
      </c>
      <c r="O46" s="158"/>
      <c r="P46" s="158"/>
    </row>
    <row r="47" spans="1:16" x14ac:dyDescent="0.15">
      <c r="A47" s="158" t="s">
        <v>12</v>
      </c>
      <c r="B47" s="158">
        <f>'実質公債費比率（分子）の構造'!K$47</f>
        <v>9592</v>
      </c>
      <c r="C47" s="158"/>
      <c r="D47" s="158"/>
      <c r="E47" s="158">
        <f>'実質公債費比率（分子）の構造'!L$47</f>
        <v>10315</v>
      </c>
      <c r="F47" s="158"/>
      <c r="G47" s="158"/>
      <c r="H47" s="158">
        <f>'実質公債費比率（分子）の構造'!M$47</f>
        <v>11038</v>
      </c>
      <c r="I47" s="158"/>
      <c r="J47" s="158"/>
      <c r="K47" s="158">
        <f>'実質公債費比率（分子）の構造'!N$47</f>
        <v>11762</v>
      </c>
      <c r="L47" s="158"/>
      <c r="M47" s="158"/>
      <c r="N47" s="158">
        <f>'実質公債費比率（分子）の構造'!O$47</f>
        <v>12515</v>
      </c>
      <c r="O47" s="158"/>
      <c r="P47" s="158"/>
    </row>
    <row r="48" spans="1:16" x14ac:dyDescent="0.15">
      <c r="A48" s="158" t="s">
        <v>65</v>
      </c>
      <c r="B48" s="158">
        <f>'実質公債費比率（分子）の構造'!K$46</f>
        <v>52</v>
      </c>
      <c r="C48" s="158"/>
      <c r="D48" s="158"/>
      <c r="E48" s="158">
        <f>'実質公債費比率（分子）の構造'!L$46</f>
        <v>48</v>
      </c>
      <c r="F48" s="158"/>
      <c r="G48" s="158"/>
      <c r="H48" s="158">
        <f>'実質公債費比率（分子）の構造'!M$46</f>
        <v>43</v>
      </c>
      <c r="I48" s="158"/>
      <c r="J48" s="158"/>
      <c r="K48" s="158">
        <f>'実質公債費比率（分子）の構造'!N$46</f>
        <v>39</v>
      </c>
      <c r="L48" s="158"/>
      <c r="M48" s="158"/>
      <c r="N48" s="158">
        <f>'実質公債費比率（分子）の構造'!O$46</f>
        <v>31</v>
      </c>
      <c r="O48" s="158"/>
      <c r="P48" s="158"/>
    </row>
    <row r="49" spans="1:16" x14ac:dyDescent="0.15">
      <c r="A49" s="158" t="s">
        <v>66</v>
      </c>
      <c r="B49" s="158">
        <f>'実質公債費比率（分子）の構造'!K$45</f>
        <v>28386</v>
      </c>
      <c r="C49" s="158"/>
      <c r="D49" s="158"/>
      <c r="E49" s="158">
        <f>'実質公債費比率（分子）の構造'!L$45</f>
        <v>26244</v>
      </c>
      <c r="F49" s="158"/>
      <c r="G49" s="158"/>
      <c r="H49" s="158">
        <f>'実質公債費比率（分子）の構造'!M$45</f>
        <v>26574</v>
      </c>
      <c r="I49" s="158"/>
      <c r="J49" s="158"/>
      <c r="K49" s="158">
        <f>'実質公債費比率（分子）の構造'!N$45</f>
        <v>25500</v>
      </c>
      <c r="L49" s="158"/>
      <c r="M49" s="158"/>
      <c r="N49" s="158">
        <f>'実質公債費比率（分子）の構造'!O$45</f>
        <v>24496</v>
      </c>
      <c r="O49" s="158"/>
      <c r="P49" s="158"/>
    </row>
    <row r="50" spans="1:16" x14ac:dyDescent="0.15">
      <c r="A50" s="158" t="s">
        <v>67</v>
      </c>
      <c r="B50" s="158" t="e">
        <f>NA()</f>
        <v>#N/A</v>
      </c>
      <c r="C50" s="158">
        <f>IF(ISNUMBER('実質公債費比率（分子）の構造'!K$53),'実質公債費比率（分子）の構造'!K$53,NA())</f>
        <v>11352</v>
      </c>
      <c r="D50" s="158" t="e">
        <f>NA()</f>
        <v>#N/A</v>
      </c>
      <c r="E50" s="158" t="e">
        <f>NA()</f>
        <v>#N/A</v>
      </c>
      <c r="F50" s="158">
        <f>IF(ISNUMBER('実質公債費比率（分子）の構造'!L$53),'実質公債費比率（分子）の構造'!L$53,NA())</f>
        <v>10110</v>
      </c>
      <c r="G50" s="158" t="e">
        <f>NA()</f>
        <v>#N/A</v>
      </c>
      <c r="H50" s="158" t="e">
        <f>NA()</f>
        <v>#N/A</v>
      </c>
      <c r="I50" s="158">
        <f>IF(ISNUMBER('実質公債費比率（分子）の構造'!M$53),'実質公債費比率（分子）の構造'!M$53,NA())</f>
        <v>10966</v>
      </c>
      <c r="J50" s="158" t="e">
        <f>NA()</f>
        <v>#N/A</v>
      </c>
      <c r="K50" s="158" t="e">
        <f>NA()</f>
        <v>#N/A</v>
      </c>
      <c r="L50" s="158">
        <f>IF(ISNUMBER('実質公債費比率（分子）の構造'!N$53),'実質公債費比率（分子）の構造'!N$53,NA())</f>
        <v>11028</v>
      </c>
      <c r="M50" s="158" t="e">
        <f>NA()</f>
        <v>#N/A</v>
      </c>
      <c r="N50" s="158" t="e">
        <f>NA()</f>
        <v>#N/A</v>
      </c>
      <c r="O50" s="158">
        <f>IF(ISNUMBER('実質公債費比率（分子）の構造'!O$53),'実質公債費比率（分子）の構造'!O$53,NA())</f>
        <v>9354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383537</v>
      </c>
      <c r="E56" s="157"/>
      <c r="F56" s="157"/>
      <c r="G56" s="157">
        <f>'将来負担比率（分子）の構造'!J$52</f>
        <v>387761</v>
      </c>
      <c r="H56" s="157"/>
      <c r="I56" s="157"/>
      <c r="J56" s="157">
        <f>'将来負担比率（分子）の構造'!K$52</f>
        <v>390847</v>
      </c>
      <c r="K56" s="157"/>
      <c r="L56" s="157"/>
      <c r="M56" s="157">
        <f>'将来負担比率（分子）の構造'!L$52</f>
        <v>389531</v>
      </c>
      <c r="N56" s="157"/>
      <c r="O56" s="157"/>
      <c r="P56" s="157">
        <f>'将来負担比率（分子）の構造'!M$52</f>
        <v>387894</v>
      </c>
    </row>
    <row r="57" spans="1:16" x14ac:dyDescent="0.15">
      <c r="A57" s="157" t="s">
        <v>42</v>
      </c>
      <c r="B57" s="157"/>
      <c r="C57" s="157"/>
      <c r="D57" s="157">
        <f>'将来負担比率（分子）の構造'!I$51</f>
        <v>80619</v>
      </c>
      <c r="E57" s="157"/>
      <c r="F57" s="157"/>
      <c r="G57" s="157">
        <f>'将来負担比率（分子）の構造'!J$51</f>
        <v>78929</v>
      </c>
      <c r="H57" s="157"/>
      <c r="I57" s="157"/>
      <c r="J57" s="157">
        <f>'将来負担比率（分子）の構造'!K$51</f>
        <v>76922</v>
      </c>
      <c r="K57" s="157"/>
      <c r="L57" s="157"/>
      <c r="M57" s="157">
        <f>'将来負担比率（分子）の構造'!L$51</f>
        <v>76435</v>
      </c>
      <c r="N57" s="157"/>
      <c r="O57" s="157"/>
      <c r="P57" s="157">
        <f>'将来負担比率（分子）の構造'!M$51</f>
        <v>75526</v>
      </c>
    </row>
    <row r="58" spans="1:16" x14ac:dyDescent="0.15">
      <c r="A58" s="157" t="s">
        <v>41</v>
      </c>
      <c r="B58" s="157"/>
      <c r="C58" s="157"/>
      <c r="D58" s="157">
        <f>'将来負担比率（分子）の構造'!I$50</f>
        <v>66716</v>
      </c>
      <c r="E58" s="157"/>
      <c r="F58" s="157"/>
      <c r="G58" s="157">
        <f>'将来負担比率（分子）の構造'!J$50</f>
        <v>80418</v>
      </c>
      <c r="H58" s="157"/>
      <c r="I58" s="157"/>
      <c r="J58" s="157">
        <f>'将来負担比率（分子）の構造'!K$50</f>
        <v>87848</v>
      </c>
      <c r="K58" s="157"/>
      <c r="L58" s="157"/>
      <c r="M58" s="157">
        <f>'将来負担比率（分子）の構造'!L$50</f>
        <v>99481</v>
      </c>
      <c r="N58" s="157"/>
      <c r="O58" s="157"/>
      <c r="P58" s="157">
        <f>'将来負担比率（分子）の構造'!M$50</f>
        <v>101819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2361</v>
      </c>
      <c r="C61" s="157"/>
      <c r="D61" s="157"/>
      <c r="E61" s="157">
        <f>'将来負担比率（分子）の構造'!J$46</f>
        <v>2097</v>
      </c>
      <c r="F61" s="157"/>
      <c r="G61" s="157"/>
      <c r="H61" s="157">
        <f>'将来負担比率（分子）の構造'!K$46</f>
        <v>2059</v>
      </c>
      <c r="I61" s="157"/>
      <c r="J61" s="157"/>
      <c r="K61" s="157">
        <f>'将来負担比率（分子）の構造'!L$46</f>
        <v>1966</v>
      </c>
      <c r="L61" s="157"/>
      <c r="M61" s="157"/>
      <c r="N61" s="157">
        <f>'将来負担比率（分子）の構造'!M$46</f>
        <v>736</v>
      </c>
      <c r="O61" s="157"/>
      <c r="P61" s="157"/>
    </row>
    <row r="62" spans="1:16" x14ac:dyDescent="0.15">
      <c r="A62" s="157" t="s">
        <v>35</v>
      </c>
      <c r="B62" s="157">
        <f>'将来負担比率（分子）の構造'!I$45</f>
        <v>57094</v>
      </c>
      <c r="C62" s="157"/>
      <c r="D62" s="157"/>
      <c r="E62" s="157">
        <f>'将来負担比率（分子）の構造'!J$45</f>
        <v>55328</v>
      </c>
      <c r="F62" s="157"/>
      <c r="G62" s="157"/>
      <c r="H62" s="157">
        <f>'将来負担比率（分子）の構造'!K$45</f>
        <v>53734</v>
      </c>
      <c r="I62" s="157"/>
      <c r="J62" s="157"/>
      <c r="K62" s="157">
        <f>'将来負担比率（分子）の構造'!L$45</f>
        <v>56715</v>
      </c>
      <c r="L62" s="157"/>
      <c r="M62" s="157"/>
      <c r="N62" s="157">
        <f>'将来負担比率（分子）の構造'!M$45</f>
        <v>55662</v>
      </c>
      <c r="O62" s="157"/>
      <c r="P62" s="157"/>
    </row>
    <row r="63" spans="1:16" x14ac:dyDescent="0.15">
      <c r="A63" s="157" t="s">
        <v>34</v>
      </c>
      <c r="B63" s="157">
        <f>'将来負担比率（分子）の構造'!I$44</f>
        <v>542</v>
      </c>
      <c r="C63" s="157"/>
      <c r="D63" s="157"/>
      <c r="E63" s="157">
        <f>'将来負担比率（分子）の構造'!J$44</f>
        <v>509</v>
      </c>
      <c r="F63" s="157"/>
      <c r="G63" s="157"/>
      <c r="H63" s="157">
        <f>'将来負担比率（分子）の構造'!K$44</f>
        <v>399</v>
      </c>
      <c r="I63" s="157"/>
      <c r="J63" s="157"/>
      <c r="K63" s="157">
        <f>'将来負担比率（分子）の構造'!L$44</f>
        <v>319</v>
      </c>
      <c r="L63" s="157"/>
      <c r="M63" s="157"/>
      <c r="N63" s="157">
        <f>'将来負担比率（分子）の構造'!M$44</f>
        <v>396</v>
      </c>
      <c r="O63" s="157"/>
      <c r="P63" s="157"/>
    </row>
    <row r="64" spans="1:16" x14ac:dyDescent="0.15">
      <c r="A64" s="157" t="s">
        <v>33</v>
      </c>
      <c r="B64" s="157">
        <f>'将来負担比率（分子）の構造'!I$43</f>
        <v>62544</v>
      </c>
      <c r="C64" s="157"/>
      <c r="D64" s="157"/>
      <c r="E64" s="157">
        <f>'将来負担比率（分子）の構造'!J$43</f>
        <v>60408</v>
      </c>
      <c r="F64" s="157"/>
      <c r="G64" s="157"/>
      <c r="H64" s="157">
        <f>'将来負担比率（分子）の構造'!K$43</f>
        <v>59015</v>
      </c>
      <c r="I64" s="157"/>
      <c r="J64" s="157"/>
      <c r="K64" s="157">
        <f>'将来負担比率（分子）の構造'!L$43</f>
        <v>59643</v>
      </c>
      <c r="L64" s="157"/>
      <c r="M64" s="157"/>
      <c r="N64" s="157">
        <f>'将来負担比率（分子）の構造'!M$43</f>
        <v>61501</v>
      </c>
      <c r="O64" s="157"/>
      <c r="P64" s="157"/>
    </row>
    <row r="65" spans="1:16" x14ac:dyDescent="0.15">
      <c r="A65" s="157" t="s">
        <v>32</v>
      </c>
      <c r="B65" s="157">
        <f>'将来負担比率（分子）の構造'!I$42</f>
        <v>3881</v>
      </c>
      <c r="C65" s="157"/>
      <c r="D65" s="157"/>
      <c r="E65" s="157">
        <f>'将来負担比率（分子）の構造'!J$42</f>
        <v>3135</v>
      </c>
      <c r="F65" s="157"/>
      <c r="G65" s="157"/>
      <c r="H65" s="157">
        <f>'将来負担比率（分子）の構造'!K$42</f>
        <v>2780</v>
      </c>
      <c r="I65" s="157"/>
      <c r="J65" s="157"/>
      <c r="K65" s="157">
        <f>'将来負担比率（分子）の構造'!L$42</f>
        <v>2995</v>
      </c>
      <c r="L65" s="157"/>
      <c r="M65" s="157"/>
      <c r="N65" s="157">
        <f>'将来負担比率（分子）の構造'!M$42</f>
        <v>1983</v>
      </c>
      <c r="O65" s="157"/>
      <c r="P65" s="157"/>
    </row>
    <row r="66" spans="1:16" x14ac:dyDescent="0.15">
      <c r="A66" s="157" t="s">
        <v>31</v>
      </c>
      <c r="B66" s="157">
        <f>'将来負担比率（分子）の構造'!I$41</f>
        <v>486394</v>
      </c>
      <c r="C66" s="157"/>
      <c r="D66" s="157"/>
      <c r="E66" s="157">
        <f>'将来負担比率（分子）の構造'!J$41</f>
        <v>491389</v>
      </c>
      <c r="F66" s="157"/>
      <c r="G66" s="157"/>
      <c r="H66" s="157">
        <f>'将来負担比率（分子）の構造'!K$41</f>
        <v>496217</v>
      </c>
      <c r="I66" s="157"/>
      <c r="J66" s="157"/>
      <c r="K66" s="157">
        <f>'将来負担比率（分子）の構造'!L$41</f>
        <v>499542</v>
      </c>
      <c r="L66" s="157"/>
      <c r="M66" s="157"/>
      <c r="N66" s="157">
        <f>'将来負担比率（分子）の構造'!M$41</f>
        <v>500850</v>
      </c>
      <c r="O66" s="157"/>
      <c r="P66" s="157"/>
    </row>
    <row r="67" spans="1:16" x14ac:dyDescent="0.15">
      <c r="A67" s="157" t="s">
        <v>71</v>
      </c>
      <c r="B67" s="157" t="e">
        <f>NA()</f>
        <v>#N/A</v>
      </c>
      <c r="C67" s="157">
        <f>IF(ISNUMBER('将来負担比率（分子）の構造'!I$53), IF('将来負担比率（分子）の構造'!I$53 &lt; 0, 0, '将来負担比率（分子）の構造'!I$53), NA())</f>
        <v>81944</v>
      </c>
      <c r="D67" s="157" t="e">
        <f>NA()</f>
        <v>#N/A</v>
      </c>
      <c r="E67" s="157" t="e">
        <f>NA()</f>
        <v>#N/A</v>
      </c>
      <c r="F67" s="157">
        <f>IF(ISNUMBER('将来負担比率（分子）の構造'!J$53), IF('将来負担比率（分子）の構造'!J$53 &lt; 0, 0, '将来負担比率（分子）の構造'!J$53), NA())</f>
        <v>65759</v>
      </c>
      <c r="G67" s="157" t="e">
        <f>NA()</f>
        <v>#N/A</v>
      </c>
      <c r="H67" s="157" t="e">
        <f>NA()</f>
        <v>#N/A</v>
      </c>
      <c r="I67" s="157">
        <f>IF(ISNUMBER('将来負担比率（分子）の構造'!K$53), IF('将来負担比率（分子）の構造'!K$53 &lt; 0, 0, '将来負担比率（分子）の構造'!K$53), NA())</f>
        <v>58586</v>
      </c>
      <c r="J67" s="157" t="e">
        <f>NA()</f>
        <v>#N/A</v>
      </c>
      <c r="K67" s="157" t="e">
        <f>NA()</f>
        <v>#N/A</v>
      </c>
      <c r="L67" s="157">
        <f>IF(ISNUMBER('将来負担比率（分子）の構造'!L$53), IF('将来負担比率（分子）の構造'!L$53 &lt; 0, 0, '将来負担比率（分子）の構造'!L$53), NA())</f>
        <v>55732</v>
      </c>
      <c r="M67" s="157" t="e">
        <f>NA()</f>
        <v>#N/A</v>
      </c>
      <c r="N67" s="157" t="e">
        <f>NA()</f>
        <v>#N/A</v>
      </c>
      <c r="O67" s="157">
        <f>IF(ISNUMBER('将来負担比率（分子）の構造'!M$53), IF('将来負担比率（分子）の構造'!M$53 &lt; 0, 0, '将来負担比率（分子）の構造'!M$53), NA())</f>
        <v>55889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11642</v>
      </c>
      <c r="C72" s="161">
        <f>基金残高に係る経年分析!G55</f>
        <v>11666</v>
      </c>
      <c r="D72" s="161">
        <f>基金残高に係る経年分析!H55</f>
        <v>11531</v>
      </c>
    </row>
    <row r="73" spans="1:16" x14ac:dyDescent="0.15">
      <c r="A73" s="160" t="s">
        <v>74</v>
      </c>
      <c r="B73" s="161">
        <f>基金残高に係る経年分析!F56</f>
        <v>2671</v>
      </c>
      <c r="C73" s="161">
        <f>基金残高に係る経年分析!G56</f>
        <v>3559</v>
      </c>
      <c r="D73" s="161">
        <f>基金残高に係る経年分析!H56</f>
        <v>4060</v>
      </c>
    </row>
    <row r="74" spans="1:16" x14ac:dyDescent="0.15">
      <c r="A74" s="160" t="s">
        <v>75</v>
      </c>
      <c r="B74" s="161">
        <f>基金残高に係る経年分析!F57</f>
        <v>24249</v>
      </c>
      <c r="C74" s="161">
        <f>基金残高に係る経年分析!G57</f>
        <v>27751</v>
      </c>
      <c r="D74" s="161">
        <f>基金残高に係る経年分析!H57</f>
        <v>25354</v>
      </c>
    </row>
  </sheetData>
  <sheetProtection algorithmName="SHA-512" hashValue="wpD9qIyPUWr4UWQx5upkaalacI8o6ZT1G2gvRFe4XRD7KWOYCCSX+r8JlXAi52fyyY1saj49+vJLaUqR0+1Xlw==" saltValue="/Yr68qVu1MMimJgCswxt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141926166</v>
      </c>
      <c r="S5" s="600"/>
      <c r="T5" s="600"/>
      <c r="U5" s="600"/>
      <c r="V5" s="600"/>
      <c r="W5" s="600"/>
      <c r="X5" s="600"/>
      <c r="Y5" s="601"/>
      <c r="Z5" s="602">
        <v>36.700000000000003</v>
      </c>
      <c r="AA5" s="602"/>
      <c r="AB5" s="602"/>
      <c r="AC5" s="602"/>
      <c r="AD5" s="603">
        <v>131164895</v>
      </c>
      <c r="AE5" s="603"/>
      <c r="AF5" s="603"/>
      <c r="AG5" s="603"/>
      <c r="AH5" s="603"/>
      <c r="AI5" s="603"/>
      <c r="AJ5" s="603"/>
      <c r="AK5" s="603"/>
      <c r="AL5" s="604">
        <v>64</v>
      </c>
      <c r="AM5" s="605"/>
      <c r="AN5" s="605"/>
      <c r="AO5" s="606"/>
      <c r="AP5" s="596" t="s">
        <v>216</v>
      </c>
      <c r="AQ5" s="597"/>
      <c r="AR5" s="597"/>
      <c r="AS5" s="597"/>
      <c r="AT5" s="597"/>
      <c r="AU5" s="597"/>
      <c r="AV5" s="597"/>
      <c r="AW5" s="597"/>
      <c r="AX5" s="597"/>
      <c r="AY5" s="597"/>
      <c r="AZ5" s="597"/>
      <c r="BA5" s="597"/>
      <c r="BB5" s="597"/>
      <c r="BC5" s="597"/>
      <c r="BD5" s="597"/>
      <c r="BE5" s="597"/>
      <c r="BF5" s="598"/>
      <c r="BG5" s="610">
        <v>126794746</v>
      </c>
      <c r="BH5" s="611"/>
      <c r="BI5" s="611"/>
      <c r="BJ5" s="611"/>
      <c r="BK5" s="611"/>
      <c r="BL5" s="611"/>
      <c r="BM5" s="611"/>
      <c r="BN5" s="612"/>
      <c r="BO5" s="613">
        <v>89.3</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2535446</v>
      </c>
      <c r="S6" s="611"/>
      <c r="T6" s="611"/>
      <c r="U6" s="611"/>
      <c r="V6" s="611"/>
      <c r="W6" s="611"/>
      <c r="X6" s="611"/>
      <c r="Y6" s="612"/>
      <c r="Z6" s="613">
        <v>0.7</v>
      </c>
      <c r="AA6" s="613"/>
      <c r="AB6" s="613"/>
      <c r="AC6" s="613"/>
      <c r="AD6" s="614">
        <v>2535446</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126794746</v>
      </c>
      <c r="BH6" s="611"/>
      <c r="BI6" s="611"/>
      <c r="BJ6" s="611"/>
      <c r="BK6" s="611"/>
      <c r="BL6" s="611"/>
      <c r="BM6" s="611"/>
      <c r="BN6" s="612"/>
      <c r="BO6" s="613">
        <v>89.3</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1040932</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1040627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56615</v>
      </c>
      <c r="S7" s="611"/>
      <c r="T7" s="611"/>
      <c r="U7" s="611"/>
      <c r="V7" s="611"/>
      <c r="W7" s="611"/>
      <c r="X7" s="611"/>
      <c r="Y7" s="612"/>
      <c r="Z7" s="613">
        <v>0</v>
      </c>
      <c r="AA7" s="613"/>
      <c r="AB7" s="613"/>
      <c r="AC7" s="613"/>
      <c r="AD7" s="614">
        <v>56615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65963059</v>
      </c>
      <c r="BH7" s="611"/>
      <c r="BI7" s="611"/>
      <c r="BJ7" s="611"/>
      <c r="BK7" s="611"/>
      <c r="BL7" s="611"/>
      <c r="BM7" s="611"/>
      <c r="BN7" s="612"/>
      <c r="BO7" s="613">
        <v>46.5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33188249</v>
      </c>
      <c r="CS7" s="611"/>
      <c r="CT7" s="611"/>
      <c r="CU7" s="611"/>
      <c r="CV7" s="611"/>
      <c r="CW7" s="611"/>
      <c r="CX7" s="611"/>
      <c r="CY7" s="612"/>
      <c r="CZ7" s="613">
        <v>8.8000000000000007</v>
      </c>
      <c r="DA7" s="613"/>
      <c r="DB7" s="613"/>
      <c r="DC7" s="613"/>
      <c r="DD7" s="619">
        <v>1019663</v>
      </c>
      <c r="DE7" s="611"/>
      <c r="DF7" s="611"/>
      <c r="DG7" s="611"/>
      <c r="DH7" s="611"/>
      <c r="DI7" s="611"/>
      <c r="DJ7" s="611"/>
      <c r="DK7" s="611"/>
      <c r="DL7" s="611"/>
      <c r="DM7" s="611"/>
      <c r="DN7" s="611"/>
      <c r="DO7" s="611"/>
      <c r="DP7" s="612"/>
      <c r="DQ7" s="619">
        <v>25836492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1042427</v>
      </c>
      <c r="S8" s="611"/>
      <c r="T8" s="611"/>
      <c r="U8" s="611"/>
      <c r="V8" s="611"/>
      <c r="W8" s="611"/>
      <c r="X8" s="611"/>
      <c r="Y8" s="612"/>
      <c r="Z8" s="613">
        <v>0.3</v>
      </c>
      <c r="AA8" s="613"/>
      <c r="AB8" s="613"/>
      <c r="AC8" s="613"/>
      <c r="AD8" s="614">
        <v>1042427</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1124589</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131552335</v>
      </c>
      <c r="CS8" s="611"/>
      <c r="CT8" s="611"/>
      <c r="CU8" s="611"/>
      <c r="CV8" s="611"/>
      <c r="CW8" s="611"/>
      <c r="CX8" s="611"/>
      <c r="CY8" s="612"/>
      <c r="CZ8" s="613">
        <v>35.1</v>
      </c>
      <c r="DA8" s="613"/>
      <c r="DB8" s="613"/>
      <c r="DC8" s="613"/>
      <c r="DD8" s="619">
        <v>777706</v>
      </c>
      <c r="DE8" s="611"/>
      <c r="DF8" s="611"/>
      <c r="DG8" s="611"/>
      <c r="DH8" s="611"/>
      <c r="DI8" s="611"/>
      <c r="DJ8" s="611"/>
      <c r="DK8" s="611"/>
      <c r="DL8" s="611"/>
      <c r="DM8" s="611"/>
      <c r="DN8" s="611"/>
      <c r="DO8" s="611"/>
      <c r="DP8" s="612"/>
      <c r="DQ8" s="619">
        <v>71100005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1798149</v>
      </c>
      <c r="S9" s="611"/>
      <c r="T9" s="611"/>
      <c r="U9" s="611"/>
      <c r="V9" s="611"/>
      <c r="W9" s="611"/>
      <c r="X9" s="611"/>
      <c r="Y9" s="612"/>
      <c r="Z9" s="613">
        <v>0.5</v>
      </c>
      <c r="AA9" s="613"/>
      <c r="AB9" s="613"/>
      <c r="AC9" s="613"/>
      <c r="AD9" s="614">
        <v>1798149</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55332446</v>
      </c>
      <c r="BH9" s="611"/>
      <c r="BI9" s="611"/>
      <c r="BJ9" s="611"/>
      <c r="BK9" s="611"/>
      <c r="BL9" s="611"/>
      <c r="BM9" s="611"/>
      <c r="BN9" s="612"/>
      <c r="BO9" s="613">
        <v>39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39559915</v>
      </c>
      <c r="CS9" s="611"/>
      <c r="CT9" s="611"/>
      <c r="CU9" s="611"/>
      <c r="CV9" s="611"/>
      <c r="CW9" s="611"/>
      <c r="CX9" s="611"/>
      <c r="CY9" s="612"/>
      <c r="CZ9" s="613">
        <v>10.5</v>
      </c>
      <c r="DA9" s="613"/>
      <c r="DB9" s="613"/>
      <c r="DC9" s="613"/>
      <c r="DD9" s="619">
        <v>4327642</v>
      </c>
      <c r="DE9" s="611"/>
      <c r="DF9" s="611"/>
      <c r="DG9" s="611"/>
      <c r="DH9" s="611"/>
      <c r="DI9" s="611"/>
      <c r="DJ9" s="611"/>
      <c r="DK9" s="611"/>
      <c r="DL9" s="611"/>
      <c r="DM9" s="611"/>
      <c r="DN9" s="611"/>
      <c r="DO9" s="611"/>
      <c r="DP9" s="612"/>
      <c r="DQ9" s="619">
        <v>27777354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v>113847</v>
      </c>
      <c r="S10" s="611"/>
      <c r="T10" s="611"/>
      <c r="U10" s="611"/>
      <c r="V10" s="611"/>
      <c r="W10" s="611"/>
      <c r="X10" s="611"/>
      <c r="Y10" s="612"/>
      <c r="Z10" s="613">
        <v>0</v>
      </c>
      <c r="AA10" s="613"/>
      <c r="AB10" s="613"/>
      <c r="AC10" s="613"/>
      <c r="AD10" s="614">
        <v>113847</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2626369</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546349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465095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18818303</v>
      </c>
      <c r="S11" s="611"/>
      <c r="T11" s="611"/>
      <c r="U11" s="611"/>
      <c r="V11" s="611"/>
      <c r="W11" s="611"/>
      <c r="X11" s="611"/>
      <c r="Y11" s="612"/>
      <c r="Z11" s="615">
        <v>4.9000000000000004</v>
      </c>
      <c r="AA11" s="616"/>
      <c r="AB11" s="616"/>
      <c r="AC11" s="622"/>
      <c r="AD11" s="619">
        <v>18818303</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6879655</v>
      </c>
      <c r="BH11" s="611"/>
      <c r="BI11" s="611"/>
      <c r="BJ11" s="611"/>
      <c r="BK11" s="611"/>
      <c r="BL11" s="611"/>
      <c r="BM11" s="611"/>
      <c r="BN11" s="612"/>
      <c r="BO11" s="613">
        <v>4.8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3968320</v>
      </c>
      <c r="CS11" s="611"/>
      <c r="CT11" s="611"/>
      <c r="CU11" s="611"/>
      <c r="CV11" s="611"/>
      <c r="CW11" s="611"/>
      <c r="CX11" s="611"/>
      <c r="CY11" s="612"/>
      <c r="CZ11" s="613">
        <v>1.1000000000000001</v>
      </c>
      <c r="DA11" s="613"/>
      <c r="DB11" s="613"/>
      <c r="DC11" s="613"/>
      <c r="DD11" s="619">
        <v>1341328</v>
      </c>
      <c r="DE11" s="611"/>
      <c r="DF11" s="611"/>
      <c r="DG11" s="611"/>
      <c r="DH11" s="611"/>
      <c r="DI11" s="611"/>
      <c r="DJ11" s="611"/>
      <c r="DK11" s="611"/>
      <c r="DL11" s="611"/>
      <c r="DM11" s="611"/>
      <c r="DN11" s="611"/>
      <c r="DO11" s="611"/>
      <c r="DP11" s="612"/>
      <c r="DQ11" s="619">
        <v>2611877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23242</v>
      </c>
      <c r="S12" s="611"/>
      <c r="T12" s="611"/>
      <c r="U12" s="611"/>
      <c r="V12" s="611"/>
      <c r="W12" s="611"/>
      <c r="X12" s="611"/>
      <c r="Y12" s="612"/>
      <c r="Z12" s="613">
        <v>0</v>
      </c>
      <c r="AA12" s="613"/>
      <c r="AB12" s="613"/>
      <c r="AC12" s="613"/>
      <c r="AD12" s="614">
        <v>23242</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54368448</v>
      </c>
      <c r="BH12" s="611"/>
      <c r="BI12" s="611"/>
      <c r="BJ12" s="611"/>
      <c r="BK12" s="611"/>
      <c r="BL12" s="611"/>
      <c r="BM12" s="611"/>
      <c r="BN12" s="612"/>
      <c r="BO12" s="613">
        <v>38.299999999999997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6031151</v>
      </c>
      <c r="CS12" s="611"/>
      <c r="CT12" s="611"/>
      <c r="CU12" s="611"/>
      <c r="CV12" s="611"/>
      <c r="CW12" s="611"/>
      <c r="CX12" s="611"/>
      <c r="CY12" s="612"/>
      <c r="CZ12" s="613">
        <v>1.6</v>
      </c>
      <c r="DA12" s="613"/>
      <c r="DB12" s="613"/>
      <c r="DC12" s="613"/>
      <c r="DD12" s="619">
        <v>168193</v>
      </c>
      <c r="DE12" s="611"/>
      <c r="DF12" s="611"/>
      <c r="DG12" s="611"/>
      <c r="DH12" s="611"/>
      <c r="DI12" s="611"/>
      <c r="DJ12" s="611"/>
      <c r="DK12" s="611"/>
      <c r="DL12" s="611"/>
      <c r="DM12" s="611"/>
      <c r="DN12" s="611"/>
      <c r="DO12" s="611"/>
      <c r="DP12" s="612"/>
      <c r="DQ12" s="619">
        <v>5085607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54068405</v>
      </c>
      <c r="BH13" s="611"/>
      <c r="BI13" s="611"/>
      <c r="BJ13" s="611"/>
      <c r="BK13" s="611"/>
      <c r="BL13" s="611"/>
      <c r="BM13" s="611"/>
      <c r="BN13" s="612"/>
      <c r="BO13" s="613">
        <v>38.1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46996246</v>
      </c>
      <c r="CS13" s="611"/>
      <c r="CT13" s="611"/>
      <c r="CU13" s="611"/>
      <c r="CV13" s="611"/>
      <c r="CW13" s="611"/>
      <c r="CX13" s="611"/>
      <c r="CY13" s="612"/>
      <c r="CZ13" s="613">
        <v>12.5</v>
      </c>
      <c r="DA13" s="613"/>
      <c r="DB13" s="613"/>
      <c r="DC13" s="613"/>
      <c r="DD13" s="619">
        <v>27286681</v>
      </c>
      <c r="DE13" s="611"/>
      <c r="DF13" s="611"/>
      <c r="DG13" s="611"/>
      <c r="DH13" s="611"/>
      <c r="DI13" s="611"/>
      <c r="DJ13" s="611"/>
      <c r="DK13" s="611"/>
      <c r="DL13" s="611"/>
      <c r="DM13" s="611"/>
      <c r="DN13" s="611"/>
      <c r="DO13" s="611"/>
      <c r="DP13" s="612"/>
      <c r="DQ13" s="619">
        <v>20507598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6210560</v>
      </c>
      <c r="S14" s="611"/>
      <c r="T14" s="611"/>
      <c r="U14" s="611"/>
      <c r="V14" s="611"/>
      <c r="W14" s="611"/>
      <c r="X14" s="611"/>
      <c r="Y14" s="612"/>
      <c r="Z14" s="613">
        <v>1.6</v>
      </c>
      <c r="AA14" s="613"/>
      <c r="AB14" s="613"/>
      <c r="AC14" s="613"/>
      <c r="AD14" s="614">
        <v>6210560</v>
      </c>
      <c r="AE14" s="614"/>
      <c r="AF14" s="614"/>
      <c r="AG14" s="614"/>
      <c r="AH14" s="614"/>
      <c r="AI14" s="614"/>
      <c r="AJ14" s="614"/>
      <c r="AK14" s="614"/>
      <c r="AL14" s="615">
        <v>3</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1991708</v>
      </c>
      <c r="BH14" s="611"/>
      <c r="BI14" s="611"/>
      <c r="BJ14" s="611"/>
      <c r="BK14" s="611"/>
      <c r="BL14" s="611"/>
      <c r="BM14" s="611"/>
      <c r="BN14" s="612"/>
      <c r="BO14" s="613">
        <v>1.4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13708891</v>
      </c>
      <c r="CS14" s="611"/>
      <c r="CT14" s="611"/>
      <c r="CU14" s="611"/>
      <c r="CV14" s="611"/>
      <c r="CW14" s="611"/>
      <c r="CX14" s="611"/>
      <c r="CY14" s="612"/>
      <c r="CZ14" s="613">
        <v>3.7</v>
      </c>
      <c r="DA14" s="613"/>
      <c r="DB14" s="613"/>
      <c r="DC14" s="613"/>
      <c r="DD14" s="619">
        <v>2351157</v>
      </c>
      <c r="DE14" s="611"/>
      <c r="DF14" s="611"/>
      <c r="DG14" s="611"/>
      <c r="DH14" s="611"/>
      <c r="DI14" s="611"/>
      <c r="DJ14" s="611"/>
      <c r="DK14" s="611"/>
      <c r="DL14" s="611"/>
      <c r="DM14" s="611"/>
      <c r="DN14" s="611"/>
      <c r="DO14" s="611"/>
      <c r="DP14" s="612"/>
      <c r="DQ14" s="619">
        <v>8923516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606184</v>
      </c>
      <c r="S15" s="611"/>
      <c r="T15" s="611"/>
      <c r="U15" s="611"/>
      <c r="V15" s="611"/>
      <c r="W15" s="611"/>
      <c r="X15" s="611"/>
      <c r="Y15" s="612"/>
      <c r="Z15" s="613">
        <v>0.2</v>
      </c>
      <c r="AA15" s="613"/>
      <c r="AB15" s="613"/>
      <c r="AC15" s="613"/>
      <c r="AD15" s="614">
        <v>606184</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4471456</v>
      </c>
      <c r="BH15" s="611"/>
      <c r="BI15" s="611"/>
      <c r="BJ15" s="611"/>
      <c r="BK15" s="611"/>
      <c r="BL15" s="611"/>
      <c r="BM15" s="611"/>
      <c r="BN15" s="612"/>
      <c r="BO15" s="613">
        <v>3.2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56805096</v>
      </c>
      <c r="CS15" s="611"/>
      <c r="CT15" s="611"/>
      <c r="CU15" s="611"/>
      <c r="CV15" s="611"/>
      <c r="CW15" s="611"/>
      <c r="CX15" s="611"/>
      <c r="CY15" s="612"/>
      <c r="CZ15" s="613">
        <v>15.1</v>
      </c>
      <c r="DA15" s="613"/>
      <c r="DB15" s="613"/>
      <c r="DC15" s="613"/>
      <c r="DD15" s="619">
        <v>4552440</v>
      </c>
      <c r="DE15" s="611"/>
      <c r="DF15" s="611"/>
      <c r="DG15" s="611"/>
      <c r="DH15" s="611"/>
      <c r="DI15" s="611"/>
      <c r="DJ15" s="611"/>
      <c r="DK15" s="611"/>
      <c r="DL15" s="611"/>
      <c r="DM15" s="611"/>
      <c r="DN15" s="611"/>
      <c r="DO15" s="611"/>
      <c r="DP15" s="612"/>
      <c r="DQ15" s="619">
        <v>42112826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2254367</v>
      </c>
      <c r="S16" s="611"/>
      <c r="T16" s="611"/>
      <c r="U16" s="611"/>
      <c r="V16" s="611"/>
      <c r="W16" s="611"/>
      <c r="X16" s="611"/>
      <c r="Y16" s="612"/>
      <c r="Z16" s="613">
        <v>0.6</v>
      </c>
      <c r="AA16" s="613"/>
      <c r="AB16" s="613"/>
      <c r="AC16" s="613"/>
      <c r="AD16" s="614">
        <v>2254367</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75</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4944517</v>
      </c>
      <c r="CS16" s="611"/>
      <c r="CT16" s="611"/>
      <c r="CU16" s="611"/>
      <c r="CV16" s="611"/>
      <c r="CW16" s="611"/>
      <c r="CX16" s="611"/>
      <c r="CY16" s="612"/>
      <c r="CZ16" s="613">
        <v>1.3</v>
      </c>
      <c r="DA16" s="613"/>
      <c r="DB16" s="613"/>
      <c r="DC16" s="613"/>
      <c r="DD16" s="619" t="s">
        <v>122</v>
      </c>
      <c r="DE16" s="611"/>
      <c r="DF16" s="611"/>
      <c r="DG16" s="611"/>
      <c r="DH16" s="611"/>
      <c r="DI16" s="611"/>
      <c r="DJ16" s="611"/>
      <c r="DK16" s="611"/>
      <c r="DL16" s="611"/>
      <c r="DM16" s="611"/>
      <c r="DN16" s="611"/>
      <c r="DO16" s="611"/>
      <c r="DP16" s="612"/>
      <c r="DQ16" s="619">
        <v>451445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5126966</v>
      </c>
      <c r="S17" s="611"/>
      <c r="T17" s="611"/>
      <c r="U17" s="611"/>
      <c r="V17" s="611"/>
      <c r="W17" s="611"/>
      <c r="X17" s="611"/>
      <c r="Y17" s="612"/>
      <c r="Z17" s="613">
        <v>1.3</v>
      </c>
      <c r="AA17" s="613"/>
      <c r="AB17" s="613"/>
      <c r="AC17" s="613"/>
      <c r="AD17" s="614">
        <v>5126966</v>
      </c>
      <c r="AE17" s="614"/>
      <c r="AF17" s="614"/>
      <c r="AG17" s="614"/>
      <c r="AH17" s="614"/>
      <c r="AI17" s="614"/>
      <c r="AJ17" s="614"/>
      <c r="AK17" s="614"/>
      <c r="AL17" s="615">
        <v>2.5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36909243</v>
      </c>
      <c r="CS17" s="611"/>
      <c r="CT17" s="611"/>
      <c r="CU17" s="611"/>
      <c r="CV17" s="611"/>
      <c r="CW17" s="611"/>
      <c r="CX17" s="611"/>
      <c r="CY17" s="612"/>
      <c r="CZ17" s="613">
        <v>9.8000000000000007</v>
      </c>
      <c r="DA17" s="613"/>
      <c r="DB17" s="613"/>
      <c r="DC17" s="613"/>
      <c r="DD17" s="619" t="s">
        <v>122</v>
      </c>
      <c r="DE17" s="611"/>
      <c r="DF17" s="611"/>
      <c r="DG17" s="611"/>
      <c r="DH17" s="611"/>
      <c r="DI17" s="611"/>
      <c r="DJ17" s="611"/>
      <c r="DK17" s="611"/>
      <c r="DL17" s="611"/>
      <c r="DM17" s="611"/>
      <c r="DN17" s="611"/>
      <c r="DO17" s="611"/>
      <c r="DP17" s="612"/>
      <c r="DQ17" s="619">
        <v>34752248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965694</v>
      </c>
      <c r="S18" s="611"/>
      <c r="T18" s="611"/>
      <c r="U18" s="611"/>
      <c r="V18" s="611"/>
      <c r="W18" s="611"/>
      <c r="X18" s="611"/>
      <c r="Y18" s="612"/>
      <c r="Z18" s="613">
        <v>0.2</v>
      </c>
      <c r="AA18" s="613"/>
      <c r="AB18" s="613"/>
      <c r="AC18" s="613"/>
      <c r="AD18" s="614">
        <v>965694</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4098242</v>
      </c>
      <c r="S19" s="611"/>
      <c r="T19" s="611"/>
      <c r="U19" s="611"/>
      <c r="V19" s="611"/>
      <c r="W19" s="611"/>
      <c r="X19" s="611"/>
      <c r="Y19" s="612"/>
      <c r="Z19" s="613">
        <v>1.1000000000000001</v>
      </c>
      <c r="AA19" s="613"/>
      <c r="AB19" s="613"/>
      <c r="AC19" s="613"/>
      <c r="AD19" s="614">
        <v>4098242</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15131420</v>
      </c>
      <c r="BH19" s="611"/>
      <c r="BI19" s="611"/>
      <c r="BJ19" s="611"/>
      <c r="BK19" s="611"/>
      <c r="BL19" s="611"/>
      <c r="BM19" s="611"/>
      <c r="BN19" s="612"/>
      <c r="BO19" s="613">
        <v>10.7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63030</v>
      </c>
      <c r="S20" s="611"/>
      <c r="T20" s="611"/>
      <c r="U20" s="611"/>
      <c r="V20" s="611"/>
      <c r="W20" s="611"/>
      <c r="X20" s="611"/>
      <c r="Y20" s="612"/>
      <c r="Z20" s="613">
        <v>0</v>
      </c>
      <c r="AA20" s="613"/>
      <c r="AB20" s="613"/>
      <c r="AC20" s="613"/>
      <c r="AD20" s="614">
        <v>63030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15131420</v>
      </c>
      <c r="BH20" s="611"/>
      <c r="BI20" s="611"/>
      <c r="BJ20" s="611"/>
      <c r="BK20" s="611"/>
      <c r="BL20" s="611"/>
      <c r="BM20" s="611"/>
      <c r="BN20" s="612"/>
      <c r="BO20" s="613">
        <v>10.7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375251244</v>
      </c>
      <c r="CS20" s="611"/>
      <c r="CT20" s="611"/>
      <c r="CU20" s="611"/>
      <c r="CV20" s="611"/>
      <c r="CW20" s="611"/>
      <c r="CX20" s="611"/>
      <c r="CY20" s="612"/>
      <c r="CZ20" s="613">
        <v>100</v>
      </c>
      <c r="DA20" s="613"/>
      <c r="DB20" s="613"/>
      <c r="DC20" s="613"/>
      <c r="DD20" s="619">
        <v>41824810</v>
      </c>
      <c r="DE20" s="611"/>
      <c r="DF20" s="611"/>
      <c r="DG20" s="611"/>
      <c r="DH20" s="611"/>
      <c r="DI20" s="611"/>
      <c r="DJ20" s="611"/>
      <c r="DK20" s="611"/>
      <c r="DL20" s="611"/>
      <c r="DM20" s="611"/>
      <c r="DN20" s="611"/>
      <c r="DO20" s="611"/>
      <c r="DP20" s="612"/>
      <c r="DQ20" s="619">
        <v>240664690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34795574</v>
      </c>
      <c r="S21" s="611"/>
      <c r="T21" s="611"/>
      <c r="U21" s="611"/>
      <c r="V21" s="611"/>
      <c r="W21" s="611"/>
      <c r="X21" s="611"/>
      <c r="Y21" s="612"/>
      <c r="Z21" s="613">
        <v>9</v>
      </c>
      <c r="AA21" s="613"/>
      <c r="AB21" s="613"/>
      <c r="AC21" s="613"/>
      <c r="AD21" s="614">
        <v>33299248</v>
      </c>
      <c r="AE21" s="614"/>
      <c r="AF21" s="614"/>
      <c r="AG21" s="614"/>
      <c r="AH21" s="614"/>
      <c r="AI21" s="614"/>
      <c r="AJ21" s="614"/>
      <c r="AK21" s="614"/>
      <c r="AL21" s="615">
        <v>16.2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39401</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33299248</v>
      </c>
      <c r="S22" s="611"/>
      <c r="T22" s="611"/>
      <c r="U22" s="611"/>
      <c r="V22" s="611"/>
      <c r="W22" s="611"/>
      <c r="X22" s="611"/>
      <c r="Y22" s="612"/>
      <c r="Z22" s="613">
        <v>8.6</v>
      </c>
      <c r="AA22" s="613"/>
      <c r="AB22" s="613"/>
      <c r="AC22" s="613"/>
      <c r="AD22" s="614">
        <v>33299248</v>
      </c>
      <c r="AE22" s="614"/>
      <c r="AF22" s="614"/>
      <c r="AG22" s="614"/>
      <c r="AH22" s="614"/>
      <c r="AI22" s="614"/>
      <c r="AJ22" s="614"/>
      <c r="AK22" s="614"/>
      <c r="AL22" s="615">
        <v>16.2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4330748</v>
      </c>
      <c r="BH22" s="611"/>
      <c r="BI22" s="611"/>
      <c r="BJ22" s="611"/>
      <c r="BK22" s="611"/>
      <c r="BL22" s="611"/>
      <c r="BM22" s="611"/>
      <c r="BN22" s="612"/>
      <c r="BO22" s="613">
        <v>3.1</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1496326</v>
      </c>
      <c r="S23" s="611"/>
      <c r="T23" s="611"/>
      <c r="U23" s="611"/>
      <c r="V23" s="611"/>
      <c r="W23" s="611"/>
      <c r="X23" s="611"/>
      <c r="Y23" s="612"/>
      <c r="Z23" s="613">
        <v>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10761271</v>
      </c>
      <c r="BH23" s="611"/>
      <c r="BI23" s="611"/>
      <c r="BJ23" s="611"/>
      <c r="BK23" s="611"/>
      <c r="BL23" s="611"/>
      <c r="BM23" s="611"/>
      <c r="BN23" s="612"/>
      <c r="BO23" s="613">
        <v>7.6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210778227</v>
      </c>
      <c r="CS24" s="600"/>
      <c r="CT24" s="600"/>
      <c r="CU24" s="600"/>
      <c r="CV24" s="600"/>
      <c r="CW24" s="600"/>
      <c r="CX24" s="600"/>
      <c r="CY24" s="601"/>
      <c r="CZ24" s="604">
        <v>56.2</v>
      </c>
      <c r="DA24" s="605"/>
      <c r="DB24" s="605"/>
      <c r="DC24" s="621"/>
      <c r="DD24" s="642">
        <v>140605488</v>
      </c>
      <c r="DE24" s="600"/>
      <c r="DF24" s="600"/>
      <c r="DG24" s="600"/>
      <c r="DH24" s="600"/>
      <c r="DI24" s="600"/>
      <c r="DJ24" s="600"/>
      <c r="DK24" s="601"/>
      <c r="DL24" s="642">
        <v>130607764</v>
      </c>
      <c r="DM24" s="600"/>
      <c r="DN24" s="600"/>
      <c r="DO24" s="600"/>
      <c r="DP24" s="600"/>
      <c r="DQ24" s="600"/>
      <c r="DR24" s="600"/>
      <c r="DS24" s="600"/>
      <c r="DT24" s="600"/>
      <c r="DU24" s="600"/>
      <c r="DV24" s="601"/>
      <c r="DW24" s="604">
        <v>62.6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215307846</v>
      </c>
      <c r="S25" s="611"/>
      <c r="T25" s="611"/>
      <c r="U25" s="611"/>
      <c r="V25" s="611"/>
      <c r="W25" s="611"/>
      <c r="X25" s="611"/>
      <c r="Y25" s="612"/>
      <c r="Z25" s="613">
        <v>55.7</v>
      </c>
      <c r="AA25" s="613"/>
      <c r="AB25" s="613"/>
      <c r="AC25" s="613"/>
      <c r="AD25" s="614">
        <v>203050249</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79137268</v>
      </c>
      <c r="CS25" s="643"/>
      <c r="CT25" s="643"/>
      <c r="CU25" s="643"/>
      <c r="CV25" s="643"/>
      <c r="CW25" s="643"/>
      <c r="CX25" s="643"/>
      <c r="CY25" s="644"/>
      <c r="CZ25" s="615">
        <v>21.1</v>
      </c>
      <c r="DA25" s="640"/>
      <c r="DB25" s="640"/>
      <c r="DC25" s="645"/>
      <c r="DD25" s="619">
        <v>68098557</v>
      </c>
      <c r="DE25" s="643"/>
      <c r="DF25" s="643"/>
      <c r="DG25" s="643"/>
      <c r="DH25" s="643"/>
      <c r="DI25" s="643"/>
      <c r="DJ25" s="643"/>
      <c r="DK25" s="644"/>
      <c r="DL25" s="619">
        <v>67956002</v>
      </c>
      <c r="DM25" s="643"/>
      <c r="DN25" s="643"/>
      <c r="DO25" s="643"/>
      <c r="DP25" s="643"/>
      <c r="DQ25" s="643"/>
      <c r="DR25" s="643"/>
      <c r="DS25" s="643"/>
      <c r="DT25" s="643"/>
      <c r="DU25" s="643"/>
      <c r="DV25" s="644"/>
      <c r="DW25" s="615">
        <v>32.6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252075</v>
      </c>
      <c r="S26" s="611"/>
      <c r="T26" s="611"/>
      <c r="U26" s="611"/>
      <c r="V26" s="611"/>
      <c r="W26" s="611"/>
      <c r="X26" s="611"/>
      <c r="Y26" s="612"/>
      <c r="Z26" s="613">
        <v>0.1</v>
      </c>
      <c r="AA26" s="613"/>
      <c r="AB26" s="613"/>
      <c r="AC26" s="613"/>
      <c r="AD26" s="614">
        <v>252075</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52484940</v>
      </c>
      <c r="CS26" s="611"/>
      <c r="CT26" s="611"/>
      <c r="CU26" s="611"/>
      <c r="CV26" s="611"/>
      <c r="CW26" s="611"/>
      <c r="CX26" s="611"/>
      <c r="CY26" s="612"/>
      <c r="CZ26" s="615">
        <v>14</v>
      </c>
      <c r="DA26" s="640"/>
      <c r="DB26" s="640"/>
      <c r="DC26" s="645"/>
      <c r="DD26" s="619">
        <v>42352733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1082426</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141926166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94731716</v>
      </c>
      <c r="CS27" s="643"/>
      <c r="CT27" s="643"/>
      <c r="CU27" s="643"/>
      <c r="CV27" s="643"/>
      <c r="CW27" s="643"/>
      <c r="CX27" s="643"/>
      <c r="CY27" s="644"/>
      <c r="CZ27" s="615">
        <v>25.2</v>
      </c>
      <c r="DA27" s="640"/>
      <c r="DB27" s="640"/>
      <c r="DC27" s="645"/>
      <c r="DD27" s="619">
        <v>37754683</v>
      </c>
      <c r="DE27" s="643"/>
      <c r="DF27" s="643"/>
      <c r="DG27" s="643"/>
      <c r="DH27" s="643"/>
      <c r="DI27" s="643"/>
      <c r="DJ27" s="643"/>
      <c r="DK27" s="644"/>
      <c r="DL27" s="619">
        <v>27899514</v>
      </c>
      <c r="DM27" s="643"/>
      <c r="DN27" s="643"/>
      <c r="DO27" s="643"/>
      <c r="DP27" s="643"/>
      <c r="DQ27" s="643"/>
      <c r="DR27" s="643"/>
      <c r="DS27" s="643"/>
      <c r="DT27" s="643"/>
      <c r="DU27" s="643"/>
      <c r="DV27" s="644"/>
      <c r="DW27" s="615">
        <v>13.4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3407013</v>
      </c>
      <c r="S28" s="611"/>
      <c r="T28" s="611"/>
      <c r="U28" s="611"/>
      <c r="V28" s="611"/>
      <c r="W28" s="611"/>
      <c r="X28" s="611"/>
      <c r="Y28" s="612"/>
      <c r="Z28" s="613">
        <v>0.9</v>
      </c>
      <c r="AA28" s="613"/>
      <c r="AB28" s="613"/>
      <c r="AC28" s="613"/>
      <c r="AD28" s="614">
        <v>623534</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36909243</v>
      </c>
      <c r="CS28" s="611"/>
      <c r="CT28" s="611"/>
      <c r="CU28" s="611"/>
      <c r="CV28" s="611"/>
      <c r="CW28" s="611"/>
      <c r="CX28" s="611"/>
      <c r="CY28" s="612"/>
      <c r="CZ28" s="615">
        <v>9.8000000000000007</v>
      </c>
      <c r="DA28" s="640"/>
      <c r="DB28" s="640"/>
      <c r="DC28" s="645"/>
      <c r="DD28" s="619">
        <v>34752248</v>
      </c>
      <c r="DE28" s="611"/>
      <c r="DF28" s="611"/>
      <c r="DG28" s="611"/>
      <c r="DH28" s="611"/>
      <c r="DI28" s="611"/>
      <c r="DJ28" s="611"/>
      <c r="DK28" s="612"/>
      <c r="DL28" s="619">
        <v>34752248</v>
      </c>
      <c r="DM28" s="611"/>
      <c r="DN28" s="611"/>
      <c r="DO28" s="611"/>
      <c r="DP28" s="611"/>
      <c r="DQ28" s="611"/>
      <c r="DR28" s="611"/>
      <c r="DS28" s="611"/>
      <c r="DT28" s="611"/>
      <c r="DU28" s="611"/>
      <c r="DV28" s="612"/>
      <c r="DW28" s="615">
        <v>16.600000000000001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1913128</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36909243</v>
      </c>
      <c r="CS29" s="643"/>
      <c r="CT29" s="643"/>
      <c r="CU29" s="643"/>
      <c r="CV29" s="643"/>
      <c r="CW29" s="643"/>
      <c r="CX29" s="643"/>
      <c r="CY29" s="644"/>
      <c r="CZ29" s="615">
        <v>9.8000000000000007</v>
      </c>
      <c r="DA29" s="640"/>
      <c r="DB29" s="640"/>
      <c r="DC29" s="645"/>
      <c r="DD29" s="619">
        <v>34752248</v>
      </c>
      <c r="DE29" s="643"/>
      <c r="DF29" s="643"/>
      <c r="DG29" s="643"/>
      <c r="DH29" s="643"/>
      <c r="DI29" s="643"/>
      <c r="DJ29" s="643"/>
      <c r="DK29" s="644"/>
      <c r="DL29" s="619">
        <v>34752248</v>
      </c>
      <c r="DM29" s="643"/>
      <c r="DN29" s="643"/>
      <c r="DO29" s="643"/>
      <c r="DP29" s="643"/>
      <c r="DQ29" s="643"/>
      <c r="DR29" s="643"/>
      <c r="DS29" s="643"/>
      <c r="DT29" s="643"/>
      <c r="DU29" s="643"/>
      <c r="DV29" s="644"/>
      <c r="DW29" s="615">
        <v>16.600000000000001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76670289</v>
      </c>
      <c r="S30" s="611"/>
      <c r="T30" s="611"/>
      <c r="U30" s="611"/>
      <c r="V30" s="611"/>
      <c r="W30" s="611"/>
      <c r="X30" s="611"/>
      <c r="Y30" s="612"/>
      <c r="Z30" s="613">
        <v>19.8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35155317</v>
      </c>
      <c r="CS30" s="611"/>
      <c r="CT30" s="611"/>
      <c r="CU30" s="611"/>
      <c r="CV30" s="611"/>
      <c r="CW30" s="611"/>
      <c r="CX30" s="611"/>
      <c r="CY30" s="612"/>
      <c r="CZ30" s="615">
        <v>9.4</v>
      </c>
      <c r="DA30" s="640"/>
      <c r="DB30" s="640"/>
      <c r="DC30" s="645"/>
      <c r="DD30" s="619">
        <v>33021817</v>
      </c>
      <c r="DE30" s="611"/>
      <c r="DF30" s="611"/>
      <c r="DG30" s="611"/>
      <c r="DH30" s="611"/>
      <c r="DI30" s="611"/>
      <c r="DJ30" s="611"/>
      <c r="DK30" s="612"/>
      <c r="DL30" s="619">
        <v>33021817</v>
      </c>
      <c r="DM30" s="611"/>
      <c r="DN30" s="611"/>
      <c r="DO30" s="611"/>
      <c r="DP30" s="611"/>
      <c r="DQ30" s="611"/>
      <c r="DR30" s="611"/>
      <c r="DS30" s="611"/>
      <c r="DT30" s="611"/>
      <c r="DU30" s="611"/>
      <c r="DV30" s="612"/>
      <c r="DW30" s="615">
        <v>15.8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99.7</v>
      </c>
      <c r="BH31" s="654"/>
      <c r="BI31" s="654"/>
      <c r="BJ31" s="654"/>
      <c r="BK31" s="654"/>
      <c r="BL31" s="654"/>
      <c r="BM31" s="605">
        <v>99.4</v>
      </c>
      <c r="BN31" s="654"/>
      <c r="BO31" s="654"/>
      <c r="BP31" s="654"/>
      <c r="BQ31" s="655"/>
      <c r="BR31" s="657">
        <v>99.6</v>
      </c>
      <c r="BS31" s="654"/>
      <c r="BT31" s="654"/>
      <c r="BU31" s="654"/>
      <c r="BV31" s="654"/>
      <c r="BW31" s="654"/>
      <c r="BX31" s="605">
        <v>99.3</v>
      </c>
      <c r="BY31" s="654"/>
      <c r="BZ31" s="654"/>
      <c r="CA31" s="654"/>
      <c r="CB31" s="655"/>
      <c r="CD31" s="650"/>
      <c r="CE31" s="651"/>
      <c r="CF31" s="607" t="s">
        <v>300</v>
      </c>
      <c r="CG31" s="608"/>
      <c r="CH31" s="608"/>
      <c r="CI31" s="608"/>
      <c r="CJ31" s="608"/>
      <c r="CK31" s="608"/>
      <c r="CL31" s="608"/>
      <c r="CM31" s="608"/>
      <c r="CN31" s="608"/>
      <c r="CO31" s="608"/>
      <c r="CP31" s="608"/>
      <c r="CQ31" s="609"/>
      <c r="CR31" s="610">
        <v>1753926</v>
      </c>
      <c r="CS31" s="643"/>
      <c r="CT31" s="643"/>
      <c r="CU31" s="643"/>
      <c r="CV31" s="643"/>
      <c r="CW31" s="643"/>
      <c r="CX31" s="643"/>
      <c r="CY31" s="644"/>
      <c r="CZ31" s="615">
        <v>0.5</v>
      </c>
      <c r="DA31" s="640"/>
      <c r="DB31" s="640"/>
      <c r="DC31" s="645"/>
      <c r="DD31" s="619">
        <v>1730431</v>
      </c>
      <c r="DE31" s="643"/>
      <c r="DF31" s="643"/>
      <c r="DG31" s="643"/>
      <c r="DH31" s="643"/>
      <c r="DI31" s="643"/>
      <c r="DJ31" s="643"/>
      <c r="DK31" s="644"/>
      <c r="DL31" s="619">
        <v>1730431</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21178384</v>
      </c>
      <c r="S32" s="611"/>
      <c r="T32" s="611"/>
      <c r="U32" s="611"/>
      <c r="V32" s="611"/>
      <c r="W32" s="611"/>
      <c r="X32" s="611"/>
      <c r="Y32" s="612"/>
      <c r="Z32" s="613">
        <v>5.5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3"/>
      <c r="BI32" s="643"/>
      <c r="BJ32" s="643"/>
      <c r="BK32" s="643"/>
      <c r="BL32" s="643"/>
      <c r="BM32" s="616">
        <v>99.1</v>
      </c>
      <c r="BN32" s="643"/>
      <c r="BO32" s="643"/>
      <c r="BP32" s="643"/>
      <c r="BQ32" s="656"/>
      <c r="BR32" s="667">
        <v>99.5</v>
      </c>
      <c r="BS32" s="643"/>
      <c r="BT32" s="643"/>
      <c r="BU32" s="643"/>
      <c r="BV32" s="643"/>
      <c r="BW32" s="643"/>
      <c r="BX32" s="616">
        <v>98.9</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1002605</v>
      </c>
      <c r="S33" s="611"/>
      <c r="T33" s="611"/>
      <c r="U33" s="611"/>
      <c r="V33" s="611"/>
      <c r="W33" s="611"/>
      <c r="X33" s="611"/>
      <c r="Y33" s="612"/>
      <c r="Z33" s="613">
        <v>0.3</v>
      </c>
      <c r="AA33" s="613"/>
      <c r="AB33" s="613"/>
      <c r="AC33" s="613"/>
      <c r="AD33" s="614">
        <v>176019</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99.8</v>
      </c>
      <c r="BH33" s="669"/>
      <c r="BI33" s="669"/>
      <c r="BJ33" s="669"/>
      <c r="BK33" s="669"/>
      <c r="BL33" s="669"/>
      <c r="BM33" s="670">
        <v>99.6</v>
      </c>
      <c r="BN33" s="669"/>
      <c r="BO33" s="669"/>
      <c r="BP33" s="669"/>
      <c r="BQ33" s="671"/>
      <c r="BR33" s="668">
        <v>99.7</v>
      </c>
      <c r="BS33" s="669"/>
      <c r="BT33" s="669"/>
      <c r="BU33" s="669"/>
      <c r="BV33" s="669"/>
      <c r="BW33" s="669"/>
      <c r="BX33" s="670">
        <v>99.5</v>
      </c>
      <c r="BY33" s="669"/>
      <c r="BZ33" s="669"/>
      <c r="CA33" s="669"/>
      <c r="CB33" s="671"/>
      <c r="CD33" s="607" t="s">
        <v>307</v>
      </c>
      <c r="CE33" s="608"/>
      <c r="CF33" s="608"/>
      <c r="CG33" s="608"/>
      <c r="CH33" s="608"/>
      <c r="CI33" s="608"/>
      <c r="CJ33" s="608"/>
      <c r="CK33" s="608"/>
      <c r="CL33" s="608"/>
      <c r="CM33" s="608"/>
      <c r="CN33" s="608"/>
      <c r="CO33" s="608"/>
      <c r="CP33" s="608"/>
      <c r="CQ33" s="609"/>
      <c r="CR33" s="610">
        <v>117703690</v>
      </c>
      <c r="CS33" s="643"/>
      <c r="CT33" s="643"/>
      <c r="CU33" s="643"/>
      <c r="CV33" s="643"/>
      <c r="CW33" s="643"/>
      <c r="CX33" s="643"/>
      <c r="CY33" s="644"/>
      <c r="CZ33" s="615">
        <v>31.4</v>
      </c>
      <c r="DA33" s="640"/>
      <c r="DB33" s="640"/>
      <c r="DC33" s="645"/>
      <c r="DD33" s="619">
        <v>94922830</v>
      </c>
      <c r="DE33" s="643"/>
      <c r="DF33" s="643"/>
      <c r="DG33" s="643"/>
      <c r="DH33" s="643"/>
      <c r="DI33" s="643"/>
      <c r="DJ33" s="643"/>
      <c r="DK33" s="644"/>
      <c r="DL33" s="619">
        <v>68275497</v>
      </c>
      <c r="DM33" s="643"/>
      <c r="DN33" s="643"/>
      <c r="DO33" s="643"/>
      <c r="DP33" s="643"/>
      <c r="DQ33" s="643"/>
      <c r="DR33" s="643"/>
      <c r="DS33" s="643"/>
      <c r="DT33" s="643"/>
      <c r="DU33" s="643"/>
      <c r="DV33" s="644"/>
      <c r="DW33" s="615">
        <v>32.700000000000003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2887254</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43243982</v>
      </c>
      <c r="CS34" s="611"/>
      <c r="CT34" s="611"/>
      <c r="CU34" s="611"/>
      <c r="CV34" s="611"/>
      <c r="CW34" s="611"/>
      <c r="CX34" s="611"/>
      <c r="CY34" s="612"/>
      <c r="CZ34" s="615">
        <v>11.5</v>
      </c>
      <c r="DA34" s="640"/>
      <c r="DB34" s="640"/>
      <c r="DC34" s="645"/>
      <c r="DD34" s="619">
        <v>33269168</v>
      </c>
      <c r="DE34" s="611"/>
      <c r="DF34" s="611"/>
      <c r="DG34" s="611"/>
      <c r="DH34" s="611"/>
      <c r="DI34" s="611"/>
      <c r="DJ34" s="611"/>
      <c r="DK34" s="612"/>
      <c r="DL34" s="619">
        <v>28386474</v>
      </c>
      <c r="DM34" s="611"/>
      <c r="DN34" s="611"/>
      <c r="DO34" s="611"/>
      <c r="DP34" s="611"/>
      <c r="DQ34" s="611"/>
      <c r="DR34" s="611"/>
      <c r="DS34" s="611"/>
      <c r="DT34" s="611"/>
      <c r="DU34" s="611"/>
      <c r="DV34" s="612"/>
      <c r="DW34" s="615">
        <v>13.6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10641402</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5841367</v>
      </c>
      <c r="CS35" s="643"/>
      <c r="CT35" s="643"/>
      <c r="CU35" s="643"/>
      <c r="CV35" s="643"/>
      <c r="CW35" s="643"/>
      <c r="CX35" s="643"/>
      <c r="CY35" s="644"/>
      <c r="CZ35" s="615">
        <v>1.6</v>
      </c>
      <c r="DA35" s="640"/>
      <c r="DB35" s="640"/>
      <c r="DC35" s="645"/>
      <c r="DD35" s="619">
        <v>4795416</v>
      </c>
      <c r="DE35" s="643"/>
      <c r="DF35" s="643"/>
      <c r="DG35" s="643"/>
      <c r="DH35" s="643"/>
      <c r="DI35" s="643"/>
      <c r="DJ35" s="643"/>
      <c r="DK35" s="644"/>
      <c r="DL35" s="619">
        <v>4795416</v>
      </c>
      <c r="DM35" s="643"/>
      <c r="DN35" s="643"/>
      <c r="DO35" s="643"/>
      <c r="DP35" s="643"/>
      <c r="DQ35" s="643"/>
      <c r="DR35" s="643"/>
      <c r="DS35" s="643"/>
      <c r="DT35" s="643"/>
      <c r="DU35" s="643"/>
      <c r="DV35" s="644"/>
      <c r="DW35" s="615">
        <v>2.2999999999999998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12157718</v>
      </c>
      <c r="S36" s="611"/>
      <c r="T36" s="611"/>
      <c r="U36" s="611"/>
      <c r="V36" s="611"/>
      <c r="W36" s="611"/>
      <c r="X36" s="611"/>
      <c r="Y36" s="612"/>
      <c r="Z36" s="613">
        <v>3.1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41208306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1361334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28640426</v>
      </c>
      <c r="CS36" s="611"/>
      <c r="CT36" s="611"/>
      <c r="CU36" s="611"/>
      <c r="CV36" s="611"/>
      <c r="CW36" s="611"/>
      <c r="CX36" s="611"/>
      <c r="CY36" s="612"/>
      <c r="CZ36" s="615">
        <v>7.6</v>
      </c>
      <c r="DA36" s="640"/>
      <c r="DB36" s="640"/>
      <c r="DC36" s="645"/>
      <c r="DD36" s="619">
        <v>26312886</v>
      </c>
      <c r="DE36" s="611"/>
      <c r="DF36" s="611"/>
      <c r="DG36" s="611"/>
      <c r="DH36" s="611"/>
      <c r="DI36" s="611"/>
      <c r="DJ36" s="611"/>
      <c r="DK36" s="612"/>
      <c r="DL36" s="619">
        <v>12745896</v>
      </c>
      <c r="DM36" s="611"/>
      <c r="DN36" s="611"/>
      <c r="DO36" s="611"/>
      <c r="DP36" s="611"/>
      <c r="DQ36" s="611"/>
      <c r="DR36" s="611"/>
      <c r="DS36" s="611"/>
      <c r="DT36" s="611"/>
      <c r="DU36" s="611"/>
      <c r="DV36" s="612"/>
      <c r="DW36" s="615">
        <v>6.1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8641948</v>
      </c>
      <c r="S37" s="611"/>
      <c r="T37" s="611"/>
      <c r="U37" s="611"/>
      <c r="V37" s="611"/>
      <c r="W37" s="611"/>
      <c r="X37" s="611"/>
      <c r="Y37" s="612"/>
      <c r="Z37" s="613">
        <v>2.2000000000000002</v>
      </c>
      <c r="AA37" s="613"/>
      <c r="AB37" s="613"/>
      <c r="AC37" s="613"/>
      <c r="AD37" s="614">
        <v>829749</v>
      </c>
      <c r="AE37" s="614"/>
      <c r="AF37" s="614"/>
      <c r="AG37" s="614"/>
      <c r="AH37" s="614"/>
      <c r="AI37" s="614"/>
      <c r="AJ37" s="614"/>
      <c r="AK37" s="614"/>
      <c r="AL37" s="615">
        <v>0.4</v>
      </c>
      <c r="AM37" s="616"/>
      <c r="AN37" s="616"/>
      <c r="AO37" s="617"/>
      <c r="AQ37" s="673" t="s">
        <v>319</v>
      </c>
      <c r="AR37" s="674"/>
      <c r="AS37" s="674"/>
      <c r="AT37" s="674"/>
      <c r="AU37" s="674"/>
      <c r="AV37" s="674"/>
      <c r="AW37" s="674"/>
      <c r="AX37" s="674"/>
      <c r="AY37" s="675"/>
      <c r="AZ37" s="610">
        <v>7837718</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501944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51106</v>
      </c>
      <c r="CS37" s="643"/>
      <c r="CT37" s="643"/>
      <c r="CU37" s="643"/>
      <c r="CV37" s="643"/>
      <c r="CW37" s="643"/>
      <c r="CX37" s="643"/>
      <c r="CY37" s="644"/>
      <c r="CZ37" s="615">
        <v>0</v>
      </c>
      <c r="DA37" s="640"/>
      <c r="DB37" s="640"/>
      <c r="DC37" s="645"/>
      <c r="DD37" s="619">
        <v>22403</v>
      </c>
      <c r="DE37" s="643"/>
      <c r="DF37" s="643"/>
      <c r="DG37" s="643"/>
      <c r="DH37" s="643"/>
      <c r="DI37" s="643"/>
      <c r="DJ37" s="643"/>
      <c r="DK37" s="644"/>
      <c r="DL37" s="619">
        <v>22403</v>
      </c>
      <c r="DM37" s="643"/>
      <c r="DN37" s="643"/>
      <c r="DO37" s="643"/>
      <c r="DP37" s="643"/>
      <c r="DQ37" s="643"/>
      <c r="DR37" s="643"/>
      <c r="DS37" s="643"/>
      <c r="DT37" s="643"/>
      <c r="DU37" s="643"/>
      <c r="DV37" s="644"/>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31320200</v>
      </c>
      <c r="S38" s="611"/>
      <c r="T38" s="611"/>
      <c r="U38" s="611"/>
      <c r="V38" s="611"/>
      <c r="W38" s="611"/>
      <c r="X38" s="611"/>
      <c r="Y38" s="612"/>
      <c r="Z38" s="613">
        <v>8.1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5583988</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83868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27389328</v>
      </c>
      <c r="CS38" s="611"/>
      <c r="CT38" s="611"/>
      <c r="CU38" s="611"/>
      <c r="CV38" s="611"/>
      <c r="CW38" s="611"/>
      <c r="CX38" s="611"/>
      <c r="CY38" s="612"/>
      <c r="CZ38" s="615">
        <v>7.3</v>
      </c>
      <c r="DA38" s="640"/>
      <c r="DB38" s="640"/>
      <c r="DC38" s="645"/>
      <c r="DD38" s="619">
        <v>22676162</v>
      </c>
      <c r="DE38" s="611"/>
      <c r="DF38" s="611"/>
      <c r="DG38" s="611"/>
      <c r="DH38" s="611"/>
      <c r="DI38" s="611"/>
      <c r="DJ38" s="611"/>
      <c r="DK38" s="612"/>
      <c r="DL38" s="619">
        <v>22347711</v>
      </c>
      <c r="DM38" s="611"/>
      <c r="DN38" s="611"/>
      <c r="DO38" s="611"/>
      <c r="DP38" s="611"/>
      <c r="DQ38" s="611"/>
      <c r="DR38" s="611"/>
      <c r="DS38" s="611"/>
      <c r="DT38" s="611"/>
      <c r="DU38" s="611"/>
      <c r="DV38" s="612"/>
      <c r="DW38" s="615">
        <v>10.7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272458</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118557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8320061</v>
      </c>
      <c r="CS39" s="643"/>
      <c r="CT39" s="643"/>
      <c r="CU39" s="643"/>
      <c r="CV39" s="643"/>
      <c r="CW39" s="643"/>
      <c r="CX39" s="643"/>
      <c r="CY39" s="644"/>
      <c r="CZ39" s="615">
        <v>2.2000000000000002</v>
      </c>
      <c r="DA39" s="640"/>
      <c r="DB39" s="640"/>
      <c r="DC39" s="645"/>
      <c r="DD39" s="619">
        <v>6932373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3828000</v>
      </c>
      <c r="S40" s="611"/>
      <c r="T40" s="611"/>
      <c r="U40" s="611"/>
      <c r="V40" s="611"/>
      <c r="W40" s="611"/>
      <c r="X40" s="611"/>
      <c r="Y40" s="612"/>
      <c r="Z40" s="613">
        <v>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126671</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4268526</v>
      </c>
      <c r="CS40" s="611"/>
      <c r="CT40" s="611"/>
      <c r="CU40" s="611"/>
      <c r="CV40" s="611"/>
      <c r="CW40" s="611"/>
      <c r="CX40" s="611"/>
      <c r="CY40" s="612"/>
      <c r="CZ40" s="615">
        <v>1.1000000000000001</v>
      </c>
      <c r="DA40" s="640"/>
      <c r="DB40" s="640"/>
      <c r="DC40" s="645"/>
      <c r="DD40" s="619">
        <v>936825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386462288</v>
      </c>
      <c r="S41" s="683"/>
      <c r="T41" s="683"/>
      <c r="U41" s="683"/>
      <c r="V41" s="683"/>
      <c r="W41" s="683"/>
      <c r="X41" s="683"/>
      <c r="Y41" s="687"/>
      <c r="Z41" s="688">
        <v>100</v>
      </c>
      <c r="AA41" s="688"/>
      <c r="AB41" s="688"/>
      <c r="AC41" s="688"/>
      <c r="AD41" s="689">
        <v>204931626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5525402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21862069</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374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46769327</v>
      </c>
      <c r="CS42" s="643"/>
      <c r="CT42" s="643"/>
      <c r="CU42" s="643"/>
      <c r="CV42" s="643"/>
      <c r="CW42" s="643"/>
      <c r="CX42" s="643"/>
      <c r="CY42" s="644"/>
      <c r="CZ42" s="615">
        <v>12.5</v>
      </c>
      <c r="DA42" s="640"/>
      <c r="DB42" s="640"/>
      <c r="DC42" s="645"/>
      <c r="DD42" s="619">
        <v>5136372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1539060</v>
      </c>
      <c r="CS43" s="643"/>
      <c r="CT43" s="643"/>
      <c r="CU43" s="643"/>
      <c r="CV43" s="643"/>
      <c r="CW43" s="643"/>
      <c r="CX43" s="643"/>
      <c r="CY43" s="644"/>
      <c r="CZ43" s="615">
        <v>0.4</v>
      </c>
      <c r="DA43" s="640"/>
      <c r="DB43" s="640"/>
      <c r="DC43" s="645"/>
      <c r="DD43" s="619">
        <v>1535797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41824810</v>
      </c>
      <c r="CS44" s="611"/>
      <c r="CT44" s="611"/>
      <c r="CU44" s="611"/>
      <c r="CV44" s="611"/>
      <c r="CW44" s="611"/>
      <c r="CX44" s="611"/>
      <c r="CY44" s="612"/>
      <c r="CZ44" s="615">
        <v>11.1</v>
      </c>
      <c r="DA44" s="616"/>
      <c r="DB44" s="616"/>
      <c r="DC44" s="622"/>
      <c r="DD44" s="619">
        <v>4684927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17128160</v>
      </c>
      <c r="CS45" s="643"/>
      <c r="CT45" s="643"/>
      <c r="CU45" s="643"/>
      <c r="CV45" s="643"/>
      <c r="CW45" s="643"/>
      <c r="CX45" s="643"/>
      <c r="CY45" s="644"/>
      <c r="CZ45" s="615">
        <v>4.5999999999999996</v>
      </c>
      <c r="DA45" s="640"/>
      <c r="DB45" s="640"/>
      <c r="DC45" s="645"/>
      <c r="DD45" s="619">
        <v>465535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20782996</v>
      </c>
      <c r="CS46" s="611"/>
      <c r="CT46" s="611"/>
      <c r="CU46" s="611"/>
      <c r="CV46" s="611"/>
      <c r="CW46" s="611"/>
      <c r="CX46" s="611"/>
      <c r="CY46" s="612"/>
      <c r="CZ46" s="615">
        <v>5.5</v>
      </c>
      <c r="DA46" s="616"/>
      <c r="DB46" s="616"/>
      <c r="DC46" s="622"/>
      <c r="DD46" s="619">
        <v>4074748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4944517</v>
      </c>
      <c r="CS47" s="643"/>
      <c r="CT47" s="643"/>
      <c r="CU47" s="643"/>
      <c r="CV47" s="643"/>
      <c r="CW47" s="643"/>
      <c r="CX47" s="643"/>
      <c r="CY47" s="644"/>
      <c r="CZ47" s="615">
        <v>1.3</v>
      </c>
      <c r="DA47" s="640"/>
      <c r="DB47" s="640"/>
      <c r="DC47" s="645"/>
      <c r="DD47" s="619">
        <v>451445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375251244</v>
      </c>
      <c r="CS49" s="669"/>
      <c r="CT49" s="669"/>
      <c r="CU49" s="669"/>
      <c r="CV49" s="669"/>
      <c r="CW49" s="669"/>
      <c r="CX49" s="669"/>
      <c r="CY49" s="698"/>
      <c r="CZ49" s="690">
        <v>100</v>
      </c>
      <c r="DA49" s="699"/>
      <c r="DB49" s="699"/>
      <c r="DC49" s="700"/>
      <c r="DD49" s="701">
        <v>240664690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GER92suFHu0MDH4qFFMRDEKUfLq4s7L7x2ojm77c1c4Q3zmpgXJbY5pI4NNCZy8NfX16/dd7unGOWOE4eDlcg==" saltValue="9OiK1pW0eYnQqgd+r7sV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387090</v>
      </c>
      <c r="R7" s="740"/>
      <c r="S7" s="740"/>
      <c r="T7" s="740"/>
      <c r="U7" s="740"/>
      <c r="V7" s="740">
        <v>376221</v>
      </c>
      <c r="W7" s="740"/>
      <c r="X7" s="740"/>
      <c r="Y7" s="740"/>
      <c r="Z7" s="740"/>
      <c r="AA7" s="740">
        <f t="shared" ref="AA7:AA13" si="0">Q7-V7</f>
        <v>10869</v>
      </c>
      <c r="AB7" s="740"/>
      <c r="AC7" s="740"/>
      <c r="AD7" s="740"/>
      <c r="AE7" s="741"/>
      <c r="AF7" s="742">
        <v>6860</v>
      </c>
      <c r="AG7" s="743"/>
      <c r="AH7" s="743"/>
      <c r="AI7" s="743"/>
      <c r="AJ7" s="744"/>
      <c r="AK7" s="745">
        <v>10360</v>
      </c>
      <c r="AL7" s="746"/>
      <c r="AM7" s="746"/>
      <c r="AN7" s="746"/>
      <c r="AO7" s="746"/>
      <c r="AP7" s="746">
        <v>493285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577</v>
      </c>
      <c r="BS7" s="733" t="s">
        <v>564</v>
      </c>
      <c r="BT7" s="734"/>
      <c r="BU7" s="734"/>
      <c r="BV7" s="734"/>
      <c r="BW7" s="734"/>
      <c r="BX7" s="734"/>
      <c r="BY7" s="734"/>
      <c r="BZ7" s="734"/>
      <c r="CA7" s="734"/>
      <c r="CB7" s="734"/>
      <c r="CC7" s="734"/>
      <c r="CD7" s="734"/>
      <c r="CE7" s="734"/>
      <c r="CF7" s="734"/>
      <c r="CG7" s="749"/>
      <c r="CH7" s="730">
        <v>0</v>
      </c>
      <c r="CI7" s="731"/>
      <c r="CJ7" s="731"/>
      <c r="CK7" s="731"/>
      <c r="CL7" s="732"/>
      <c r="CM7" s="730">
        <v>186</v>
      </c>
      <c r="CN7" s="731"/>
      <c r="CO7" s="731"/>
      <c r="CP7" s="731"/>
      <c r="CQ7" s="732"/>
      <c r="CR7" s="730">
        <v>20</v>
      </c>
      <c r="CS7" s="731"/>
      <c r="CT7" s="731"/>
      <c r="CU7" s="731"/>
      <c r="CV7" s="732"/>
      <c r="CW7" s="730">
        <v>19</v>
      </c>
      <c r="CX7" s="731"/>
      <c r="CY7" s="731"/>
      <c r="CZ7" s="731"/>
      <c r="DA7" s="732"/>
      <c r="DB7" s="730">
        <v>0</v>
      </c>
      <c r="DC7" s="731"/>
      <c r="DD7" s="731"/>
      <c r="DE7" s="731"/>
      <c r="DF7" s="732"/>
      <c r="DG7" s="730">
        <v>978</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281</v>
      </c>
      <c r="R8" s="771"/>
      <c r="S8" s="771"/>
      <c r="T8" s="771"/>
      <c r="U8" s="771"/>
      <c r="V8" s="771">
        <v>281</v>
      </c>
      <c r="W8" s="771"/>
      <c r="X8" s="771"/>
      <c r="Y8" s="771"/>
      <c r="Z8" s="771"/>
      <c r="AA8" s="771">
        <f t="shared" si="0"/>
        <v>0</v>
      </c>
      <c r="AB8" s="771"/>
      <c r="AC8" s="771"/>
      <c r="AD8" s="771"/>
      <c r="AE8" s="772"/>
      <c r="AF8" s="773">
        <v>0</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565</v>
      </c>
      <c r="BT8" s="761"/>
      <c r="BU8" s="761"/>
      <c r="BV8" s="761"/>
      <c r="BW8" s="761"/>
      <c r="BX8" s="761"/>
      <c r="BY8" s="761"/>
      <c r="BZ8" s="761"/>
      <c r="CA8" s="761"/>
      <c r="CB8" s="761"/>
      <c r="CC8" s="761"/>
      <c r="CD8" s="761"/>
      <c r="CE8" s="761"/>
      <c r="CF8" s="761"/>
      <c r="CG8" s="762"/>
      <c r="CH8" s="763">
        <v>-129</v>
      </c>
      <c r="CI8" s="764"/>
      <c r="CJ8" s="764"/>
      <c r="CK8" s="764"/>
      <c r="CL8" s="765"/>
      <c r="CM8" s="763">
        <v>872</v>
      </c>
      <c r="CN8" s="764"/>
      <c r="CO8" s="764"/>
      <c r="CP8" s="764"/>
      <c r="CQ8" s="765"/>
      <c r="CR8" s="763">
        <v>386</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0</v>
      </c>
      <c r="R9" s="771"/>
      <c r="S9" s="771"/>
      <c r="T9" s="771"/>
      <c r="U9" s="771"/>
      <c r="V9" s="771">
        <v>0</v>
      </c>
      <c r="W9" s="771"/>
      <c r="X9" s="771"/>
      <c r="Y9" s="771"/>
      <c r="Z9" s="771"/>
      <c r="AA9" s="771">
        <f t="shared" si="0"/>
        <v>0</v>
      </c>
      <c r="AB9" s="771"/>
      <c r="AC9" s="771"/>
      <c r="AD9" s="771"/>
      <c r="AE9" s="772"/>
      <c r="AF9" s="773" t="s">
        <v>122</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566</v>
      </c>
      <c r="BT9" s="761"/>
      <c r="BU9" s="761"/>
      <c r="BV9" s="761"/>
      <c r="BW9" s="761"/>
      <c r="BX9" s="761"/>
      <c r="BY9" s="761"/>
      <c r="BZ9" s="761"/>
      <c r="CA9" s="761"/>
      <c r="CB9" s="761"/>
      <c r="CC9" s="761"/>
      <c r="CD9" s="761"/>
      <c r="CE9" s="761"/>
      <c r="CF9" s="761"/>
      <c r="CG9" s="762"/>
      <c r="CH9" s="763">
        <v>-8</v>
      </c>
      <c r="CI9" s="764"/>
      <c r="CJ9" s="764"/>
      <c r="CK9" s="764"/>
      <c r="CL9" s="765"/>
      <c r="CM9" s="763">
        <v>1366</v>
      </c>
      <c r="CN9" s="764"/>
      <c r="CO9" s="764"/>
      <c r="CP9" s="764"/>
      <c r="CQ9" s="765"/>
      <c r="CR9" s="763">
        <v>225</v>
      </c>
      <c r="CS9" s="764"/>
      <c r="CT9" s="764"/>
      <c r="CU9" s="764"/>
      <c r="CV9" s="765"/>
      <c r="CW9" s="763">
        <v>2</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463</v>
      </c>
      <c r="R10" s="771"/>
      <c r="S10" s="771"/>
      <c r="T10" s="771"/>
      <c r="U10" s="771"/>
      <c r="V10" s="771">
        <v>463</v>
      </c>
      <c r="W10" s="771"/>
      <c r="X10" s="771"/>
      <c r="Y10" s="771"/>
      <c r="Z10" s="771"/>
      <c r="AA10" s="771">
        <f t="shared" si="0"/>
        <v>0</v>
      </c>
      <c r="AB10" s="771"/>
      <c r="AC10" s="771"/>
      <c r="AD10" s="771"/>
      <c r="AE10" s="772"/>
      <c r="AF10" s="773" t="s">
        <v>122</v>
      </c>
      <c r="AG10" s="774"/>
      <c r="AH10" s="774"/>
      <c r="AI10" s="774"/>
      <c r="AJ10" s="775"/>
      <c r="AK10" s="756">
        <v>1</v>
      </c>
      <c r="AL10" s="757"/>
      <c r="AM10" s="757"/>
      <c r="AN10" s="757"/>
      <c r="AO10" s="757"/>
      <c r="AP10" s="757">
        <v>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567</v>
      </c>
      <c r="BT10" s="761"/>
      <c r="BU10" s="761"/>
      <c r="BV10" s="761"/>
      <c r="BW10" s="761"/>
      <c r="BX10" s="761"/>
      <c r="BY10" s="761"/>
      <c r="BZ10" s="761"/>
      <c r="CA10" s="761"/>
      <c r="CB10" s="761"/>
      <c r="CC10" s="761"/>
      <c r="CD10" s="761"/>
      <c r="CE10" s="761"/>
      <c r="CF10" s="761"/>
      <c r="CG10" s="762"/>
      <c r="CH10" s="763">
        <v>6</v>
      </c>
      <c r="CI10" s="764"/>
      <c r="CJ10" s="764"/>
      <c r="CK10" s="764"/>
      <c r="CL10" s="765"/>
      <c r="CM10" s="763">
        <v>482</v>
      </c>
      <c r="CN10" s="764"/>
      <c r="CO10" s="764"/>
      <c r="CP10" s="764"/>
      <c r="CQ10" s="765"/>
      <c r="CR10" s="763">
        <v>300</v>
      </c>
      <c r="CS10" s="764"/>
      <c r="CT10" s="764"/>
      <c r="CU10" s="764"/>
      <c r="CV10" s="765"/>
      <c r="CW10" s="763">
        <v>17</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17"/>
    </row>
    <row r="11" spans="1:131" s="218" customFormat="1" ht="26.25" customHeight="1" x14ac:dyDescent="0.15">
      <c r="A11" s="221">
        <v>5</v>
      </c>
      <c r="B11" s="767" t="s">
        <v>378</v>
      </c>
      <c r="C11" s="768"/>
      <c r="D11" s="768"/>
      <c r="E11" s="768"/>
      <c r="F11" s="768"/>
      <c r="G11" s="768"/>
      <c r="H11" s="768"/>
      <c r="I11" s="768"/>
      <c r="J11" s="768"/>
      <c r="K11" s="768"/>
      <c r="L11" s="768"/>
      <c r="M11" s="768"/>
      <c r="N11" s="768"/>
      <c r="O11" s="768"/>
      <c r="P11" s="769"/>
      <c r="Q11" s="770">
        <v>678</v>
      </c>
      <c r="R11" s="771"/>
      <c r="S11" s="771"/>
      <c r="T11" s="771"/>
      <c r="U11" s="771"/>
      <c r="V11" s="771">
        <v>336</v>
      </c>
      <c r="W11" s="771"/>
      <c r="X11" s="771"/>
      <c r="Y11" s="771"/>
      <c r="Z11" s="771"/>
      <c r="AA11" s="771">
        <f t="shared" si="0"/>
        <v>342</v>
      </c>
      <c r="AB11" s="771"/>
      <c r="AC11" s="771"/>
      <c r="AD11" s="771"/>
      <c r="AE11" s="772"/>
      <c r="AF11" s="773">
        <v>88</v>
      </c>
      <c r="AG11" s="774"/>
      <c r="AH11" s="774"/>
      <c r="AI11" s="774"/>
      <c r="AJ11" s="775"/>
      <c r="AK11" s="756">
        <v>0</v>
      </c>
      <c r="AL11" s="757"/>
      <c r="AM11" s="757"/>
      <c r="AN11" s="757"/>
      <c r="AO11" s="757"/>
      <c r="AP11" s="757">
        <v>2496</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568</v>
      </c>
      <c r="BT11" s="761"/>
      <c r="BU11" s="761"/>
      <c r="BV11" s="761"/>
      <c r="BW11" s="761"/>
      <c r="BX11" s="761"/>
      <c r="BY11" s="761"/>
      <c r="BZ11" s="761"/>
      <c r="CA11" s="761"/>
      <c r="CB11" s="761"/>
      <c r="CC11" s="761"/>
      <c r="CD11" s="761"/>
      <c r="CE11" s="761"/>
      <c r="CF11" s="761"/>
      <c r="CG11" s="762"/>
      <c r="CH11" s="763">
        <v>56</v>
      </c>
      <c r="CI11" s="764"/>
      <c r="CJ11" s="764"/>
      <c r="CK11" s="764"/>
      <c r="CL11" s="765"/>
      <c r="CM11" s="763">
        <v>711</v>
      </c>
      <c r="CN11" s="764"/>
      <c r="CO11" s="764"/>
      <c r="CP11" s="764"/>
      <c r="CQ11" s="765"/>
      <c r="CR11" s="763">
        <v>5</v>
      </c>
      <c r="CS11" s="764"/>
      <c r="CT11" s="764"/>
      <c r="CU11" s="764"/>
      <c r="CV11" s="765"/>
      <c r="CW11" s="763">
        <v>0</v>
      </c>
      <c r="CX11" s="764"/>
      <c r="CY11" s="764"/>
      <c r="CZ11" s="764"/>
      <c r="DA11" s="765"/>
      <c r="DB11" s="763">
        <v>0</v>
      </c>
      <c r="DC11" s="764"/>
      <c r="DD11" s="764"/>
      <c r="DE11" s="764"/>
      <c r="DF11" s="765"/>
      <c r="DG11" s="763">
        <v>0</v>
      </c>
      <c r="DH11" s="764"/>
      <c r="DI11" s="764"/>
      <c r="DJ11" s="764"/>
      <c r="DK11" s="765"/>
      <c r="DL11" s="763">
        <v>0</v>
      </c>
      <c r="DM11" s="764"/>
      <c r="DN11" s="764"/>
      <c r="DO11" s="764"/>
      <c r="DP11" s="765"/>
      <c r="DQ11" s="763">
        <v>0</v>
      </c>
      <c r="DR11" s="764"/>
      <c r="DS11" s="764"/>
      <c r="DT11" s="764"/>
      <c r="DU11" s="765"/>
      <c r="DV11" s="760"/>
      <c r="DW11" s="761"/>
      <c r="DX11" s="761"/>
      <c r="DY11" s="761"/>
      <c r="DZ11" s="766"/>
      <c r="EA11" s="217"/>
    </row>
    <row r="12" spans="1:131" s="218" customFormat="1" ht="26.25" customHeight="1" x14ac:dyDescent="0.15">
      <c r="A12" s="221">
        <v>6</v>
      </c>
      <c r="B12" s="767" t="s">
        <v>379</v>
      </c>
      <c r="C12" s="768"/>
      <c r="D12" s="768"/>
      <c r="E12" s="768"/>
      <c r="F12" s="768"/>
      <c r="G12" s="768"/>
      <c r="H12" s="768"/>
      <c r="I12" s="768"/>
      <c r="J12" s="768"/>
      <c r="K12" s="768"/>
      <c r="L12" s="768"/>
      <c r="M12" s="768"/>
      <c r="N12" s="768"/>
      <c r="O12" s="768"/>
      <c r="P12" s="769"/>
      <c r="Q12" s="770">
        <v>58707</v>
      </c>
      <c r="R12" s="771"/>
      <c r="S12" s="771"/>
      <c r="T12" s="771"/>
      <c r="U12" s="771"/>
      <c r="V12" s="771">
        <v>58707</v>
      </c>
      <c r="W12" s="771"/>
      <c r="X12" s="771"/>
      <c r="Y12" s="771"/>
      <c r="Z12" s="771"/>
      <c r="AA12" s="771">
        <f t="shared" si="0"/>
        <v>0</v>
      </c>
      <c r="AB12" s="771"/>
      <c r="AC12" s="771"/>
      <c r="AD12" s="771"/>
      <c r="AE12" s="772"/>
      <c r="AF12" s="773" t="s">
        <v>122</v>
      </c>
      <c r="AG12" s="774"/>
      <c r="AH12" s="774"/>
      <c r="AI12" s="774"/>
      <c r="AJ12" s="775"/>
      <c r="AK12" s="756">
        <v>43322</v>
      </c>
      <c r="AL12" s="757"/>
      <c r="AM12" s="757"/>
      <c r="AN12" s="757"/>
      <c r="AO12" s="757"/>
      <c r="AP12" s="757">
        <v>0</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569</v>
      </c>
      <c r="BT12" s="761"/>
      <c r="BU12" s="761"/>
      <c r="BV12" s="761"/>
      <c r="BW12" s="761"/>
      <c r="BX12" s="761"/>
      <c r="BY12" s="761"/>
      <c r="BZ12" s="761"/>
      <c r="CA12" s="761"/>
      <c r="CB12" s="761"/>
      <c r="CC12" s="761"/>
      <c r="CD12" s="761"/>
      <c r="CE12" s="761"/>
      <c r="CF12" s="761"/>
      <c r="CG12" s="762"/>
      <c r="CH12" s="763">
        <v>7</v>
      </c>
      <c r="CI12" s="764"/>
      <c r="CJ12" s="764"/>
      <c r="CK12" s="764"/>
      <c r="CL12" s="765"/>
      <c r="CM12" s="763">
        <v>655</v>
      </c>
      <c r="CN12" s="764"/>
      <c r="CO12" s="764"/>
      <c r="CP12" s="764"/>
      <c r="CQ12" s="765"/>
      <c r="CR12" s="763">
        <v>210</v>
      </c>
      <c r="CS12" s="764"/>
      <c r="CT12" s="764"/>
      <c r="CU12" s="764"/>
      <c r="CV12" s="765"/>
      <c r="CW12" s="763">
        <v>229</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0</v>
      </c>
      <c r="DR12" s="764"/>
      <c r="DS12" s="764"/>
      <c r="DT12" s="764"/>
      <c r="DU12" s="765"/>
      <c r="DV12" s="760"/>
      <c r="DW12" s="761"/>
      <c r="DX12" s="761"/>
      <c r="DY12" s="761"/>
      <c r="DZ12" s="766"/>
      <c r="EA12" s="217"/>
    </row>
    <row r="13" spans="1:131" s="218" customFormat="1" ht="26.25" customHeight="1" x14ac:dyDescent="0.15">
      <c r="A13" s="221">
        <v>7</v>
      </c>
      <c r="B13" s="767" t="s">
        <v>380</v>
      </c>
      <c r="C13" s="768"/>
      <c r="D13" s="768"/>
      <c r="E13" s="768"/>
      <c r="F13" s="768"/>
      <c r="G13" s="768"/>
      <c r="H13" s="768"/>
      <c r="I13" s="768"/>
      <c r="J13" s="768"/>
      <c r="K13" s="768"/>
      <c r="L13" s="768"/>
      <c r="M13" s="768"/>
      <c r="N13" s="768"/>
      <c r="O13" s="768"/>
      <c r="P13" s="769"/>
      <c r="Q13" s="770">
        <v>982</v>
      </c>
      <c r="R13" s="771"/>
      <c r="S13" s="771"/>
      <c r="T13" s="771"/>
      <c r="U13" s="771"/>
      <c r="V13" s="771">
        <v>982</v>
      </c>
      <c r="W13" s="771"/>
      <c r="X13" s="771"/>
      <c r="Y13" s="771"/>
      <c r="Z13" s="771"/>
      <c r="AA13" s="771">
        <f t="shared" si="0"/>
        <v>0</v>
      </c>
      <c r="AB13" s="771"/>
      <c r="AC13" s="771"/>
      <c r="AD13" s="771"/>
      <c r="AE13" s="772"/>
      <c r="AF13" s="773" t="s">
        <v>122</v>
      </c>
      <c r="AG13" s="774"/>
      <c r="AH13" s="774"/>
      <c r="AI13" s="774"/>
      <c r="AJ13" s="775"/>
      <c r="AK13" s="756">
        <v>0</v>
      </c>
      <c r="AL13" s="757"/>
      <c r="AM13" s="757"/>
      <c r="AN13" s="757"/>
      <c r="AO13" s="757"/>
      <c r="AP13" s="757">
        <v>5069</v>
      </c>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570</v>
      </c>
      <c r="BT13" s="761"/>
      <c r="BU13" s="761"/>
      <c r="BV13" s="761"/>
      <c r="BW13" s="761"/>
      <c r="BX13" s="761"/>
      <c r="BY13" s="761"/>
      <c r="BZ13" s="761"/>
      <c r="CA13" s="761"/>
      <c r="CB13" s="761"/>
      <c r="CC13" s="761"/>
      <c r="CD13" s="761"/>
      <c r="CE13" s="761"/>
      <c r="CF13" s="761"/>
      <c r="CG13" s="762"/>
      <c r="CH13" s="763">
        <v>-12</v>
      </c>
      <c r="CI13" s="764"/>
      <c r="CJ13" s="764"/>
      <c r="CK13" s="764"/>
      <c r="CL13" s="765"/>
      <c r="CM13" s="763">
        <v>149</v>
      </c>
      <c r="CN13" s="764"/>
      <c r="CO13" s="764"/>
      <c r="CP13" s="764"/>
      <c r="CQ13" s="765"/>
      <c r="CR13" s="763">
        <v>100</v>
      </c>
      <c r="CS13" s="764"/>
      <c r="CT13" s="764"/>
      <c r="CU13" s="764"/>
      <c r="CV13" s="765"/>
      <c r="CW13" s="763">
        <v>40</v>
      </c>
      <c r="CX13" s="764"/>
      <c r="CY13" s="764"/>
      <c r="CZ13" s="764"/>
      <c r="DA13" s="765"/>
      <c r="DB13" s="763">
        <v>0</v>
      </c>
      <c r="DC13" s="764"/>
      <c r="DD13" s="764"/>
      <c r="DE13" s="764"/>
      <c r="DF13" s="765"/>
      <c r="DG13" s="763">
        <v>0</v>
      </c>
      <c r="DH13" s="764"/>
      <c r="DI13" s="764"/>
      <c r="DJ13" s="764"/>
      <c r="DK13" s="765"/>
      <c r="DL13" s="763">
        <v>0</v>
      </c>
      <c r="DM13" s="764"/>
      <c r="DN13" s="764"/>
      <c r="DO13" s="764"/>
      <c r="DP13" s="765"/>
      <c r="DQ13" s="763">
        <v>0</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571</v>
      </c>
      <c r="BT14" s="761"/>
      <c r="BU14" s="761"/>
      <c r="BV14" s="761"/>
      <c r="BW14" s="761"/>
      <c r="BX14" s="761"/>
      <c r="BY14" s="761"/>
      <c r="BZ14" s="761"/>
      <c r="CA14" s="761"/>
      <c r="CB14" s="761"/>
      <c r="CC14" s="761"/>
      <c r="CD14" s="761"/>
      <c r="CE14" s="761"/>
      <c r="CF14" s="761"/>
      <c r="CG14" s="762"/>
      <c r="CH14" s="763">
        <v>-210</v>
      </c>
      <c r="CI14" s="764"/>
      <c r="CJ14" s="764"/>
      <c r="CK14" s="764"/>
      <c r="CL14" s="765"/>
      <c r="CM14" s="763">
        <v>5930</v>
      </c>
      <c r="CN14" s="764"/>
      <c r="CO14" s="764"/>
      <c r="CP14" s="764"/>
      <c r="CQ14" s="765"/>
      <c r="CR14" s="763">
        <v>8914</v>
      </c>
      <c r="CS14" s="764"/>
      <c r="CT14" s="764"/>
      <c r="CU14" s="764"/>
      <c r="CV14" s="765"/>
      <c r="CW14" s="763">
        <v>108</v>
      </c>
      <c r="CX14" s="764"/>
      <c r="CY14" s="764"/>
      <c r="CZ14" s="764"/>
      <c r="DA14" s="765"/>
      <c r="DB14" s="763">
        <v>0</v>
      </c>
      <c r="DC14" s="764"/>
      <c r="DD14" s="764"/>
      <c r="DE14" s="764"/>
      <c r="DF14" s="765"/>
      <c r="DG14" s="763">
        <v>0</v>
      </c>
      <c r="DH14" s="764"/>
      <c r="DI14" s="764"/>
      <c r="DJ14" s="764"/>
      <c r="DK14" s="765"/>
      <c r="DL14" s="763">
        <v>0</v>
      </c>
      <c r="DM14" s="764"/>
      <c r="DN14" s="764"/>
      <c r="DO14" s="764"/>
      <c r="DP14" s="765"/>
      <c r="DQ14" s="763">
        <v>0</v>
      </c>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572</v>
      </c>
      <c r="BT15" s="761"/>
      <c r="BU15" s="761"/>
      <c r="BV15" s="761"/>
      <c r="BW15" s="761"/>
      <c r="BX15" s="761"/>
      <c r="BY15" s="761"/>
      <c r="BZ15" s="761"/>
      <c r="CA15" s="761"/>
      <c r="CB15" s="761"/>
      <c r="CC15" s="761"/>
      <c r="CD15" s="761"/>
      <c r="CE15" s="761"/>
      <c r="CF15" s="761"/>
      <c r="CG15" s="762"/>
      <c r="CH15" s="763">
        <v>3</v>
      </c>
      <c r="CI15" s="764"/>
      <c r="CJ15" s="764"/>
      <c r="CK15" s="764"/>
      <c r="CL15" s="765"/>
      <c r="CM15" s="763">
        <v>88</v>
      </c>
      <c r="CN15" s="764"/>
      <c r="CO15" s="764"/>
      <c r="CP15" s="764"/>
      <c r="CQ15" s="765"/>
      <c r="CR15" s="763">
        <v>26</v>
      </c>
      <c r="CS15" s="764"/>
      <c r="CT15" s="764"/>
      <c r="CU15" s="764"/>
      <c r="CV15" s="765"/>
      <c r="CW15" s="763">
        <v>1</v>
      </c>
      <c r="CX15" s="764"/>
      <c r="CY15" s="764"/>
      <c r="CZ15" s="764"/>
      <c r="DA15" s="765"/>
      <c r="DB15" s="763">
        <v>0</v>
      </c>
      <c r="DC15" s="764"/>
      <c r="DD15" s="764"/>
      <c r="DE15" s="764"/>
      <c r="DF15" s="765"/>
      <c r="DG15" s="763">
        <v>0</v>
      </c>
      <c r="DH15" s="764"/>
      <c r="DI15" s="764"/>
      <c r="DJ15" s="764"/>
      <c r="DK15" s="765"/>
      <c r="DL15" s="763">
        <v>0</v>
      </c>
      <c r="DM15" s="764"/>
      <c r="DN15" s="764"/>
      <c r="DO15" s="764"/>
      <c r="DP15" s="765"/>
      <c r="DQ15" s="763">
        <v>0</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573</v>
      </c>
      <c r="BT16" s="761"/>
      <c r="BU16" s="761"/>
      <c r="BV16" s="761"/>
      <c r="BW16" s="761"/>
      <c r="BX16" s="761"/>
      <c r="BY16" s="761"/>
      <c r="BZ16" s="761"/>
      <c r="CA16" s="761"/>
      <c r="CB16" s="761"/>
      <c r="CC16" s="761"/>
      <c r="CD16" s="761"/>
      <c r="CE16" s="761"/>
      <c r="CF16" s="761"/>
      <c r="CG16" s="762"/>
      <c r="CH16" s="763">
        <v>6</v>
      </c>
      <c r="CI16" s="764"/>
      <c r="CJ16" s="764"/>
      <c r="CK16" s="764"/>
      <c r="CL16" s="765"/>
      <c r="CM16" s="763">
        <v>151</v>
      </c>
      <c r="CN16" s="764"/>
      <c r="CO16" s="764"/>
      <c r="CP16" s="764"/>
      <c r="CQ16" s="765"/>
      <c r="CR16" s="763">
        <v>5</v>
      </c>
      <c r="CS16" s="764"/>
      <c r="CT16" s="764"/>
      <c r="CU16" s="764"/>
      <c r="CV16" s="765"/>
      <c r="CW16" s="763">
        <v>0</v>
      </c>
      <c r="CX16" s="764"/>
      <c r="CY16" s="764"/>
      <c r="CZ16" s="764"/>
      <c r="DA16" s="765"/>
      <c r="DB16" s="763">
        <v>0</v>
      </c>
      <c r="DC16" s="764"/>
      <c r="DD16" s="764"/>
      <c r="DE16" s="764"/>
      <c r="DF16" s="765"/>
      <c r="DG16" s="763">
        <v>0</v>
      </c>
      <c r="DH16" s="764"/>
      <c r="DI16" s="764"/>
      <c r="DJ16" s="764"/>
      <c r="DK16" s="765"/>
      <c r="DL16" s="763">
        <v>0</v>
      </c>
      <c r="DM16" s="764"/>
      <c r="DN16" s="764"/>
      <c r="DO16" s="764"/>
      <c r="DP16" s="765"/>
      <c r="DQ16" s="763">
        <v>0</v>
      </c>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t="s">
        <v>577</v>
      </c>
      <c r="BS17" s="760" t="s">
        <v>574</v>
      </c>
      <c r="BT17" s="761"/>
      <c r="BU17" s="761"/>
      <c r="BV17" s="761"/>
      <c r="BW17" s="761"/>
      <c r="BX17" s="761"/>
      <c r="BY17" s="761"/>
      <c r="BZ17" s="761"/>
      <c r="CA17" s="761"/>
      <c r="CB17" s="761"/>
      <c r="CC17" s="761"/>
      <c r="CD17" s="761"/>
      <c r="CE17" s="761"/>
      <c r="CF17" s="761"/>
      <c r="CG17" s="762"/>
      <c r="CH17" s="763">
        <v>-762</v>
      </c>
      <c r="CI17" s="764"/>
      <c r="CJ17" s="764"/>
      <c r="CK17" s="764"/>
      <c r="CL17" s="765"/>
      <c r="CM17" s="763">
        <v>8107</v>
      </c>
      <c r="CN17" s="764"/>
      <c r="CO17" s="764"/>
      <c r="CP17" s="764"/>
      <c r="CQ17" s="765"/>
      <c r="CR17" s="763">
        <v>4919</v>
      </c>
      <c r="CS17" s="764"/>
      <c r="CT17" s="764"/>
      <c r="CU17" s="764"/>
      <c r="CV17" s="765"/>
      <c r="CW17" s="763">
        <v>189</v>
      </c>
      <c r="CX17" s="764"/>
      <c r="CY17" s="764"/>
      <c r="CZ17" s="764"/>
      <c r="DA17" s="765"/>
      <c r="DB17" s="763">
        <v>300</v>
      </c>
      <c r="DC17" s="764"/>
      <c r="DD17" s="764"/>
      <c r="DE17" s="764"/>
      <c r="DF17" s="765"/>
      <c r="DG17" s="763">
        <v>0</v>
      </c>
      <c r="DH17" s="764"/>
      <c r="DI17" s="764"/>
      <c r="DJ17" s="764"/>
      <c r="DK17" s="765"/>
      <c r="DL17" s="763">
        <v>0</v>
      </c>
      <c r="DM17" s="764"/>
      <c r="DN17" s="764"/>
      <c r="DO17" s="764"/>
      <c r="DP17" s="765"/>
      <c r="DQ17" s="763">
        <v>0</v>
      </c>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575</v>
      </c>
      <c r="BT18" s="761"/>
      <c r="BU18" s="761"/>
      <c r="BV18" s="761"/>
      <c r="BW18" s="761"/>
      <c r="BX18" s="761"/>
      <c r="BY18" s="761"/>
      <c r="BZ18" s="761"/>
      <c r="CA18" s="761"/>
      <c r="CB18" s="761"/>
      <c r="CC18" s="761"/>
      <c r="CD18" s="761"/>
      <c r="CE18" s="761"/>
      <c r="CF18" s="761"/>
      <c r="CG18" s="762"/>
      <c r="CH18" s="763">
        <v>2</v>
      </c>
      <c r="CI18" s="764"/>
      <c r="CJ18" s="764"/>
      <c r="CK18" s="764"/>
      <c r="CL18" s="765"/>
      <c r="CM18" s="763">
        <v>63</v>
      </c>
      <c r="CN18" s="764"/>
      <c r="CO18" s="764"/>
      <c r="CP18" s="764"/>
      <c r="CQ18" s="765"/>
      <c r="CR18" s="763">
        <v>50</v>
      </c>
      <c r="CS18" s="764"/>
      <c r="CT18" s="764"/>
      <c r="CU18" s="764"/>
      <c r="CV18" s="765"/>
      <c r="CW18" s="763">
        <v>45</v>
      </c>
      <c r="CX18" s="764"/>
      <c r="CY18" s="764"/>
      <c r="CZ18" s="764"/>
      <c r="DA18" s="765"/>
      <c r="DB18" s="763">
        <v>0</v>
      </c>
      <c r="DC18" s="764"/>
      <c r="DD18" s="764"/>
      <c r="DE18" s="764"/>
      <c r="DF18" s="765"/>
      <c r="DG18" s="763">
        <v>0</v>
      </c>
      <c r="DH18" s="764"/>
      <c r="DI18" s="764"/>
      <c r="DJ18" s="764"/>
      <c r="DK18" s="765"/>
      <c r="DL18" s="763">
        <v>0</v>
      </c>
      <c r="DM18" s="764"/>
      <c r="DN18" s="764"/>
      <c r="DO18" s="764"/>
      <c r="DP18" s="765"/>
      <c r="DQ18" s="763">
        <v>0</v>
      </c>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t="s">
        <v>576</v>
      </c>
      <c r="BT19" s="761"/>
      <c r="BU19" s="761"/>
      <c r="BV19" s="761"/>
      <c r="BW19" s="761"/>
      <c r="BX19" s="761"/>
      <c r="BY19" s="761"/>
      <c r="BZ19" s="761"/>
      <c r="CA19" s="761"/>
      <c r="CB19" s="761"/>
      <c r="CC19" s="761"/>
      <c r="CD19" s="761"/>
      <c r="CE19" s="761"/>
      <c r="CF19" s="761"/>
      <c r="CG19" s="762"/>
      <c r="CH19" s="763">
        <v>0</v>
      </c>
      <c r="CI19" s="764"/>
      <c r="CJ19" s="764"/>
      <c r="CK19" s="764"/>
      <c r="CL19" s="765"/>
      <c r="CM19" s="763">
        <v>3002</v>
      </c>
      <c r="CN19" s="764"/>
      <c r="CO19" s="764"/>
      <c r="CP19" s="764"/>
      <c r="CQ19" s="765"/>
      <c r="CR19" s="763">
        <v>3000</v>
      </c>
      <c r="CS19" s="764"/>
      <c r="CT19" s="764"/>
      <c r="CU19" s="764"/>
      <c r="CV19" s="765"/>
      <c r="CW19" s="763">
        <v>25</v>
      </c>
      <c r="CX19" s="764"/>
      <c r="CY19" s="764"/>
      <c r="CZ19" s="764"/>
      <c r="DA19" s="765"/>
      <c r="DB19" s="763">
        <v>0</v>
      </c>
      <c r="DC19" s="764"/>
      <c r="DD19" s="764"/>
      <c r="DE19" s="764"/>
      <c r="DF19" s="765"/>
      <c r="DG19" s="763">
        <v>0</v>
      </c>
      <c r="DH19" s="764"/>
      <c r="DI19" s="764"/>
      <c r="DJ19" s="764"/>
      <c r="DK19" s="765"/>
      <c r="DL19" s="763">
        <v>0</v>
      </c>
      <c r="DM19" s="764"/>
      <c r="DN19" s="764"/>
      <c r="DO19" s="764"/>
      <c r="DP19" s="765"/>
      <c r="DQ19" s="763">
        <v>0</v>
      </c>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381</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382</v>
      </c>
      <c r="B23" s="776" t="s">
        <v>383</v>
      </c>
      <c r="C23" s="777"/>
      <c r="D23" s="777"/>
      <c r="E23" s="777"/>
      <c r="F23" s="777"/>
      <c r="G23" s="777"/>
      <c r="H23" s="777"/>
      <c r="I23" s="777"/>
      <c r="J23" s="777"/>
      <c r="K23" s="777"/>
      <c r="L23" s="777"/>
      <c r="M23" s="777"/>
      <c r="N23" s="777"/>
      <c r="O23" s="777"/>
      <c r="P23" s="778"/>
      <c r="Q23" s="779">
        <v>387160</v>
      </c>
      <c r="R23" s="780"/>
      <c r="S23" s="780"/>
      <c r="T23" s="780"/>
      <c r="U23" s="780"/>
      <c r="V23" s="780">
        <v>375949</v>
      </c>
      <c r="W23" s="780"/>
      <c r="X23" s="780"/>
      <c r="Y23" s="780"/>
      <c r="Z23" s="780"/>
      <c r="AA23" s="780">
        <f>Q23-V23</f>
        <v>11211</v>
      </c>
      <c r="AB23" s="780"/>
      <c r="AC23" s="780"/>
      <c r="AD23" s="780"/>
      <c r="AE23" s="781"/>
      <c r="AF23" s="782">
        <v>6948</v>
      </c>
      <c r="AG23" s="780"/>
      <c r="AH23" s="780"/>
      <c r="AI23" s="780"/>
      <c r="AJ23" s="783"/>
      <c r="AK23" s="784"/>
      <c r="AL23" s="785"/>
      <c r="AM23" s="785"/>
      <c r="AN23" s="785"/>
      <c r="AO23" s="785"/>
      <c r="AP23" s="780">
        <v>500850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384</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385</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386</v>
      </c>
      <c r="R26" s="721"/>
      <c r="S26" s="721"/>
      <c r="T26" s="721"/>
      <c r="U26" s="722"/>
      <c r="V26" s="720" t="s">
        <v>387</v>
      </c>
      <c r="W26" s="721"/>
      <c r="X26" s="721"/>
      <c r="Y26" s="721"/>
      <c r="Z26" s="722"/>
      <c r="AA26" s="720" t="s">
        <v>388</v>
      </c>
      <c r="AB26" s="721"/>
      <c r="AC26" s="721"/>
      <c r="AD26" s="721"/>
      <c r="AE26" s="721"/>
      <c r="AF26" s="801" t="s">
        <v>389</v>
      </c>
      <c r="AG26" s="802"/>
      <c r="AH26" s="802"/>
      <c r="AI26" s="802"/>
      <c r="AJ26" s="803"/>
      <c r="AK26" s="721" t="s">
        <v>390</v>
      </c>
      <c r="AL26" s="721"/>
      <c r="AM26" s="721"/>
      <c r="AN26" s="721"/>
      <c r="AO26" s="722"/>
      <c r="AP26" s="720" t="s">
        <v>391</v>
      </c>
      <c r="AQ26" s="721"/>
      <c r="AR26" s="721"/>
      <c r="AS26" s="721"/>
      <c r="AT26" s="722"/>
      <c r="AU26" s="720" t="s">
        <v>392</v>
      </c>
      <c r="AV26" s="721"/>
      <c r="AW26" s="721"/>
      <c r="AX26" s="721"/>
      <c r="AY26" s="722"/>
      <c r="AZ26" s="720" t="s">
        <v>393</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394</v>
      </c>
      <c r="C28" s="737"/>
      <c r="D28" s="737"/>
      <c r="E28" s="737"/>
      <c r="F28" s="737"/>
      <c r="G28" s="737"/>
      <c r="H28" s="737"/>
      <c r="I28" s="737"/>
      <c r="J28" s="737"/>
      <c r="K28" s="737"/>
      <c r="L28" s="737"/>
      <c r="M28" s="737"/>
      <c r="N28" s="737"/>
      <c r="O28" s="737"/>
      <c r="P28" s="738"/>
      <c r="Q28" s="809">
        <v>36600</v>
      </c>
      <c r="R28" s="810"/>
      <c r="S28" s="810"/>
      <c r="T28" s="810"/>
      <c r="U28" s="810"/>
      <c r="V28" s="810">
        <v>36028</v>
      </c>
      <c r="W28" s="810"/>
      <c r="X28" s="810"/>
      <c r="Y28" s="810"/>
      <c r="Z28" s="810"/>
      <c r="AA28" s="810">
        <f t="shared" ref="AA28:AA37" si="1">Q28-V28</f>
        <v>572</v>
      </c>
      <c r="AB28" s="810"/>
      <c r="AC28" s="810"/>
      <c r="AD28" s="810"/>
      <c r="AE28" s="811"/>
      <c r="AF28" s="812">
        <v>572</v>
      </c>
      <c r="AG28" s="810"/>
      <c r="AH28" s="810"/>
      <c r="AI28" s="810"/>
      <c r="AJ28" s="813"/>
      <c r="AK28" s="814">
        <v>1165</v>
      </c>
      <c r="AL28" s="815"/>
      <c r="AM28" s="815"/>
      <c r="AN28" s="815"/>
      <c r="AO28" s="815"/>
      <c r="AP28" s="815">
        <v>0</v>
      </c>
      <c r="AQ28" s="815"/>
      <c r="AR28" s="815"/>
      <c r="AS28" s="815"/>
      <c r="AT28" s="815"/>
      <c r="AU28" s="815">
        <v>0</v>
      </c>
      <c r="AV28" s="815"/>
      <c r="AW28" s="815"/>
      <c r="AX28" s="815"/>
      <c r="AY28" s="815"/>
      <c r="AZ28" s="816" t="s">
        <v>501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395</v>
      </c>
      <c r="C29" s="768"/>
      <c r="D29" s="768"/>
      <c r="E29" s="768"/>
      <c r="F29" s="768"/>
      <c r="G29" s="768"/>
      <c r="H29" s="768"/>
      <c r="I29" s="768"/>
      <c r="J29" s="768"/>
      <c r="K29" s="768"/>
      <c r="L29" s="768"/>
      <c r="M29" s="768"/>
      <c r="N29" s="768"/>
      <c r="O29" s="768"/>
      <c r="P29" s="769"/>
      <c r="Q29" s="770">
        <v>65015</v>
      </c>
      <c r="R29" s="771"/>
      <c r="S29" s="771"/>
      <c r="T29" s="771"/>
      <c r="U29" s="771"/>
      <c r="V29" s="771">
        <v>63654</v>
      </c>
      <c r="W29" s="771"/>
      <c r="X29" s="771"/>
      <c r="Y29" s="771"/>
      <c r="Z29" s="771"/>
      <c r="AA29" s="771">
        <f t="shared" si="1"/>
        <v>1361</v>
      </c>
      <c r="AB29" s="771"/>
      <c r="AC29" s="771"/>
      <c r="AD29" s="771"/>
      <c r="AE29" s="772"/>
      <c r="AF29" s="773">
        <v>1361</v>
      </c>
      <c r="AG29" s="774"/>
      <c r="AH29" s="774"/>
      <c r="AI29" s="774"/>
      <c r="AJ29" s="775"/>
      <c r="AK29" s="821">
        <v>5746</v>
      </c>
      <c r="AL29" s="817"/>
      <c r="AM29" s="817"/>
      <c r="AN29" s="817"/>
      <c r="AO29" s="817"/>
      <c r="AP29" s="817">
        <v>0</v>
      </c>
      <c r="AQ29" s="817"/>
      <c r="AR29" s="817"/>
      <c r="AS29" s="817"/>
      <c r="AT29" s="817"/>
      <c r="AU29" s="817">
        <v>0</v>
      </c>
      <c r="AV29" s="817"/>
      <c r="AW29" s="817"/>
      <c r="AX29" s="817"/>
      <c r="AY29" s="817"/>
      <c r="AZ29" s="818" t="s">
        <v>501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396</v>
      </c>
      <c r="C30" s="768"/>
      <c r="D30" s="768"/>
      <c r="E30" s="768"/>
      <c r="F30" s="768"/>
      <c r="G30" s="768"/>
      <c r="H30" s="768"/>
      <c r="I30" s="768"/>
      <c r="J30" s="768"/>
      <c r="K30" s="768"/>
      <c r="L30" s="768"/>
      <c r="M30" s="768"/>
      <c r="N30" s="768"/>
      <c r="O30" s="768"/>
      <c r="P30" s="769"/>
      <c r="Q30" s="770">
        <v>90</v>
      </c>
      <c r="R30" s="771"/>
      <c r="S30" s="771"/>
      <c r="T30" s="771"/>
      <c r="U30" s="771"/>
      <c r="V30" s="771">
        <v>90</v>
      </c>
      <c r="W30" s="771"/>
      <c r="X30" s="771"/>
      <c r="Y30" s="771"/>
      <c r="Z30" s="771"/>
      <c r="AA30" s="771">
        <f t="shared" si="1"/>
        <v>0</v>
      </c>
      <c r="AB30" s="771"/>
      <c r="AC30" s="771"/>
      <c r="AD30" s="771"/>
      <c r="AE30" s="772"/>
      <c r="AF30" s="773">
        <v>0</v>
      </c>
      <c r="AG30" s="774"/>
      <c r="AH30" s="774"/>
      <c r="AI30" s="774"/>
      <c r="AJ30" s="775"/>
      <c r="AK30" s="821">
        <v>68</v>
      </c>
      <c r="AL30" s="817"/>
      <c r="AM30" s="817"/>
      <c r="AN30" s="817"/>
      <c r="AO30" s="817"/>
      <c r="AP30" s="817">
        <v>51</v>
      </c>
      <c r="AQ30" s="817"/>
      <c r="AR30" s="817"/>
      <c r="AS30" s="817"/>
      <c r="AT30" s="817"/>
      <c r="AU30" s="817">
        <v>24</v>
      </c>
      <c r="AV30" s="817"/>
      <c r="AW30" s="817"/>
      <c r="AX30" s="817"/>
      <c r="AY30" s="817"/>
      <c r="AZ30" s="818" t="s">
        <v>501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397</v>
      </c>
      <c r="C31" s="768"/>
      <c r="D31" s="768"/>
      <c r="E31" s="768"/>
      <c r="F31" s="768"/>
      <c r="G31" s="768"/>
      <c r="H31" s="768"/>
      <c r="I31" s="768"/>
      <c r="J31" s="768"/>
      <c r="K31" s="768"/>
      <c r="L31" s="768"/>
      <c r="M31" s="768"/>
      <c r="N31" s="768"/>
      <c r="O31" s="768"/>
      <c r="P31" s="769"/>
      <c r="Q31" s="770">
        <v>139</v>
      </c>
      <c r="R31" s="771"/>
      <c r="S31" s="771"/>
      <c r="T31" s="771"/>
      <c r="U31" s="771"/>
      <c r="V31" s="771">
        <v>113</v>
      </c>
      <c r="W31" s="771"/>
      <c r="X31" s="771"/>
      <c r="Y31" s="771"/>
      <c r="Z31" s="771"/>
      <c r="AA31" s="771">
        <f t="shared" si="1"/>
        <v>26</v>
      </c>
      <c r="AB31" s="771"/>
      <c r="AC31" s="771"/>
      <c r="AD31" s="771"/>
      <c r="AE31" s="772"/>
      <c r="AF31" s="773">
        <v>0</v>
      </c>
      <c r="AG31" s="774"/>
      <c r="AH31" s="774"/>
      <c r="AI31" s="774"/>
      <c r="AJ31" s="775"/>
      <c r="AK31" s="821">
        <v>37</v>
      </c>
      <c r="AL31" s="817"/>
      <c r="AM31" s="817"/>
      <c r="AN31" s="817"/>
      <c r="AO31" s="817"/>
      <c r="AP31" s="817">
        <v>7</v>
      </c>
      <c r="AQ31" s="817"/>
      <c r="AR31" s="817"/>
      <c r="AS31" s="817"/>
      <c r="AT31" s="817"/>
      <c r="AU31" s="817">
        <v>3</v>
      </c>
      <c r="AV31" s="817"/>
      <c r="AW31" s="817"/>
      <c r="AX31" s="817"/>
      <c r="AY31" s="817"/>
      <c r="AZ31" s="818" t="s">
        <v>501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398</v>
      </c>
      <c r="C32" s="768"/>
      <c r="D32" s="768"/>
      <c r="E32" s="768"/>
      <c r="F32" s="768"/>
      <c r="G32" s="768"/>
      <c r="H32" s="768"/>
      <c r="I32" s="768"/>
      <c r="J32" s="768"/>
      <c r="K32" s="768"/>
      <c r="L32" s="768"/>
      <c r="M32" s="768"/>
      <c r="N32" s="768"/>
      <c r="O32" s="768"/>
      <c r="P32" s="769"/>
      <c r="Q32" s="770">
        <v>75306</v>
      </c>
      <c r="R32" s="771"/>
      <c r="S32" s="771"/>
      <c r="T32" s="771"/>
      <c r="U32" s="771"/>
      <c r="V32" s="771">
        <v>74814</v>
      </c>
      <c r="W32" s="771"/>
      <c r="X32" s="771"/>
      <c r="Y32" s="771"/>
      <c r="Z32" s="771"/>
      <c r="AA32" s="771">
        <f t="shared" si="1"/>
        <v>492</v>
      </c>
      <c r="AB32" s="771"/>
      <c r="AC32" s="771"/>
      <c r="AD32" s="771"/>
      <c r="AE32" s="772"/>
      <c r="AF32" s="773">
        <v>492</v>
      </c>
      <c r="AG32" s="774"/>
      <c r="AH32" s="774"/>
      <c r="AI32" s="774"/>
      <c r="AJ32" s="775"/>
      <c r="AK32" s="821">
        <v>11399</v>
      </c>
      <c r="AL32" s="817"/>
      <c r="AM32" s="817"/>
      <c r="AN32" s="817"/>
      <c r="AO32" s="817"/>
      <c r="AP32" s="817">
        <v>0</v>
      </c>
      <c r="AQ32" s="817"/>
      <c r="AR32" s="817"/>
      <c r="AS32" s="817"/>
      <c r="AT32" s="817"/>
      <c r="AU32" s="817">
        <v>0</v>
      </c>
      <c r="AV32" s="817"/>
      <c r="AW32" s="817"/>
      <c r="AX32" s="817"/>
      <c r="AY32" s="817"/>
      <c r="AZ32" s="818" t="s">
        <v>501</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399</v>
      </c>
      <c r="C33" s="768"/>
      <c r="D33" s="768"/>
      <c r="E33" s="768"/>
      <c r="F33" s="768"/>
      <c r="G33" s="768"/>
      <c r="H33" s="768"/>
      <c r="I33" s="768"/>
      <c r="J33" s="768"/>
      <c r="K33" s="768"/>
      <c r="L33" s="768"/>
      <c r="M33" s="768"/>
      <c r="N33" s="768"/>
      <c r="O33" s="768"/>
      <c r="P33" s="769"/>
      <c r="Q33" s="770">
        <v>114</v>
      </c>
      <c r="R33" s="771"/>
      <c r="S33" s="771"/>
      <c r="T33" s="771"/>
      <c r="U33" s="771"/>
      <c r="V33" s="771">
        <v>113</v>
      </c>
      <c r="W33" s="771"/>
      <c r="X33" s="771"/>
      <c r="Y33" s="771"/>
      <c r="Z33" s="771"/>
      <c r="AA33" s="771">
        <f t="shared" si="1"/>
        <v>1</v>
      </c>
      <c r="AB33" s="771"/>
      <c r="AC33" s="771"/>
      <c r="AD33" s="771"/>
      <c r="AE33" s="772"/>
      <c r="AF33" s="773">
        <v>1</v>
      </c>
      <c r="AG33" s="774"/>
      <c r="AH33" s="774"/>
      <c r="AI33" s="774"/>
      <c r="AJ33" s="775"/>
      <c r="AK33" s="821">
        <v>70</v>
      </c>
      <c r="AL33" s="817"/>
      <c r="AM33" s="817"/>
      <c r="AN33" s="817"/>
      <c r="AO33" s="817"/>
      <c r="AP33" s="817">
        <v>0</v>
      </c>
      <c r="AQ33" s="817"/>
      <c r="AR33" s="817"/>
      <c r="AS33" s="817"/>
      <c r="AT33" s="817"/>
      <c r="AU33" s="817">
        <v>0</v>
      </c>
      <c r="AV33" s="817"/>
      <c r="AW33" s="817"/>
      <c r="AX33" s="817"/>
      <c r="AY33" s="817"/>
      <c r="AZ33" s="818" t="s">
        <v>501</v>
      </c>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400</v>
      </c>
      <c r="C34" s="768"/>
      <c r="D34" s="768"/>
      <c r="E34" s="768"/>
      <c r="F34" s="768"/>
      <c r="G34" s="768"/>
      <c r="H34" s="768"/>
      <c r="I34" s="768"/>
      <c r="J34" s="768"/>
      <c r="K34" s="768"/>
      <c r="L34" s="768"/>
      <c r="M34" s="768"/>
      <c r="N34" s="768"/>
      <c r="O34" s="768"/>
      <c r="P34" s="769"/>
      <c r="Q34" s="770">
        <v>12637</v>
      </c>
      <c r="R34" s="771"/>
      <c r="S34" s="771"/>
      <c r="T34" s="771"/>
      <c r="U34" s="771"/>
      <c r="V34" s="771">
        <v>12176</v>
      </c>
      <c r="W34" s="771"/>
      <c r="X34" s="771"/>
      <c r="Y34" s="771"/>
      <c r="Z34" s="771"/>
      <c r="AA34" s="771">
        <f t="shared" si="1"/>
        <v>461</v>
      </c>
      <c r="AB34" s="771"/>
      <c r="AC34" s="771"/>
      <c r="AD34" s="771"/>
      <c r="AE34" s="772"/>
      <c r="AF34" s="773">
        <v>461</v>
      </c>
      <c r="AG34" s="774"/>
      <c r="AH34" s="774"/>
      <c r="AI34" s="774"/>
      <c r="AJ34" s="775"/>
      <c r="AK34" s="821">
        <v>2187</v>
      </c>
      <c r="AL34" s="817"/>
      <c r="AM34" s="817"/>
      <c r="AN34" s="817"/>
      <c r="AO34" s="817"/>
      <c r="AP34" s="817">
        <v>0</v>
      </c>
      <c r="AQ34" s="817"/>
      <c r="AR34" s="817"/>
      <c r="AS34" s="817"/>
      <c r="AT34" s="817"/>
      <c r="AU34" s="817">
        <v>0</v>
      </c>
      <c r="AV34" s="817"/>
      <c r="AW34" s="817"/>
      <c r="AX34" s="817"/>
      <c r="AY34" s="817"/>
      <c r="AZ34" s="818" t="s">
        <v>501</v>
      </c>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401</v>
      </c>
      <c r="C35" s="768"/>
      <c r="D35" s="768"/>
      <c r="E35" s="768"/>
      <c r="F35" s="768"/>
      <c r="G35" s="768"/>
      <c r="H35" s="768"/>
      <c r="I35" s="768"/>
      <c r="J35" s="768"/>
      <c r="K35" s="768"/>
      <c r="L35" s="768"/>
      <c r="M35" s="768"/>
      <c r="N35" s="768"/>
      <c r="O35" s="768"/>
      <c r="P35" s="769"/>
      <c r="Q35" s="770">
        <v>11226</v>
      </c>
      <c r="R35" s="771"/>
      <c r="S35" s="771"/>
      <c r="T35" s="771"/>
      <c r="U35" s="771"/>
      <c r="V35" s="771">
        <v>9637</v>
      </c>
      <c r="W35" s="771"/>
      <c r="X35" s="771"/>
      <c r="Y35" s="771"/>
      <c r="Z35" s="771"/>
      <c r="AA35" s="771">
        <f t="shared" si="1"/>
        <v>1589</v>
      </c>
      <c r="AB35" s="771"/>
      <c r="AC35" s="771"/>
      <c r="AD35" s="771"/>
      <c r="AE35" s="772"/>
      <c r="AF35" s="773">
        <v>9906</v>
      </c>
      <c r="AG35" s="774"/>
      <c r="AH35" s="774"/>
      <c r="AI35" s="774"/>
      <c r="AJ35" s="775"/>
      <c r="AK35" s="821">
        <v>200</v>
      </c>
      <c r="AL35" s="817"/>
      <c r="AM35" s="817"/>
      <c r="AN35" s="817"/>
      <c r="AO35" s="817"/>
      <c r="AP35" s="817">
        <v>45364</v>
      </c>
      <c r="AQ35" s="817"/>
      <c r="AR35" s="817"/>
      <c r="AS35" s="817"/>
      <c r="AT35" s="817"/>
      <c r="AU35" s="817">
        <v>2450</v>
      </c>
      <c r="AV35" s="817"/>
      <c r="AW35" s="817"/>
      <c r="AX35" s="817"/>
      <c r="AY35" s="817"/>
      <c r="AZ35" s="818" t="s">
        <v>501</v>
      </c>
      <c r="BA35" s="818"/>
      <c r="BB35" s="818"/>
      <c r="BC35" s="818"/>
      <c r="BD35" s="818"/>
      <c r="BE35" s="819" t="s">
        <v>402</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403</v>
      </c>
      <c r="C36" s="768"/>
      <c r="D36" s="768"/>
      <c r="E36" s="768"/>
      <c r="F36" s="768"/>
      <c r="G36" s="768"/>
      <c r="H36" s="768"/>
      <c r="I36" s="768"/>
      <c r="J36" s="768"/>
      <c r="K36" s="768"/>
      <c r="L36" s="768"/>
      <c r="M36" s="768"/>
      <c r="N36" s="768"/>
      <c r="O36" s="768"/>
      <c r="P36" s="769"/>
      <c r="Q36" s="770">
        <v>21441</v>
      </c>
      <c r="R36" s="771"/>
      <c r="S36" s="771"/>
      <c r="T36" s="771"/>
      <c r="U36" s="771"/>
      <c r="V36" s="771">
        <v>20880</v>
      </c>
      <c r="W36" s="771"/>
      <c r="X36" s="771"/>
      <c r="Y36" s="771"/>
      <c r="Z36" s="771"/>
      <c r="AA36" s="771">
        <f t="shared" si="1"/>
        <v>561</v>
      </c>
      <c r="AB36" s="771"/>
      <c r="AC36" s="771"/>
      <c r="AD36" s="771"/>
      <c r="AE36" s="772"/>
      <c r="AF36" s="773">
        <v>6506</v>
      </c>
      <c r="AG36" s="774"/>
      <c r="AH36" s="774"/>
      <c r="AI36" s="774"/>
      <c r="AJ36" s="775"/>
      <c r="AK36" s="821">
        <v>7025</v>
      </c>
      <c r="AL36" s="817"/>
      <c r="AM36" s="817"/>
      <c r="AN36" s="817"/>
      <c r="AO36" s="817"/>
      <c r="AP36" s="817">
        <v>132014</v>
      </c>
      <c r="AQ36" s="817"/>
      <c r="AR36" s="817"/>
      <c r="AS36" s="817"/>
      <c r="AT36" s="817"/>
      <c r="AU36" s="817">
        <v>55974</v>
      </c>
      <c r="AV36" s="817"/>
      <c r="AW36" s="817"/>
      <c r="AX36" s="817"/>
      <c r="AY36" s="817"/>
      <c r="AZ36" s="818" t="s">
        <v>501</v>
      </c>
      <c r="BA36" s="818"/>
      <c r="BB36" s="818"/>
      <c r="BC36" s="818"/>
      <c r="BD36" s="818"/>
      <c r="BE36" s="819" t="s">
        <v>402</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404</v>
      </c>
      <c r="C37" s="768"/>
      <c r="D37" s="768"/>
      <c r="E37" s="768"/>
      <c r="F37" s="768"/>
      <c r="G37" s="768"/>
      <c r="H37" s="768"/>
      <c r="I37" s="768"/>
      <c r="J37" s="768"/>
      <c r="K37" s="768"/>
      <c r="L37" s="768"/>
      <c r="M37" s="768"/>
      <c r="N37" s="768"/>
      <c r="O37" s="768"/>
      <c r="P37" s="769"/>
      <c r="Q37" s="770">
        <v>11673</v>
      </c>
      <c r="R37" s="771"/>
      <c r="S37" s="771"/>
      <c r="T37" s="771"/>
      <c r="U37" s="771"/>
      <c r="V37" s="771">
        <v>12923</v>
      </c>
      <c r="W37" s="771"/>
      <c r="X37" s="771"/>
      <c r="Y37" s="771"/>
      <c r="Z37" s="771"/>
      <c r="AA37" s="771">
        <f t="shared" si="1"/>
        <v>-1250</v>
      </c>
      <c r="AB37" s="771"/>
      <c r="AC37" s="771"/>
      <c r="AD37" s="771"/>
      <c r="AE37" s="772"/>
      <c r="AF37" s="773">
        <v>2064</v>
      </c>
      <c r="AG37" s="774"/>
      <c r="AH37" s="774"/>
      <c r="AI37" s="774"/>
      <c r="AJ37" s="775"/>
      <c r="AK37" s="821">
        <v>2826</v>
      </c>
      <c r="AL37" s="817"/>
      <c r="AM37" s="817"/>
      <c r="AN37" s="817"/>
      <c r="AO37" s="817"/>
      <c r="AP37" s="817">
        <v>2024</v>
      </c>
      <c r="AQ37" s="817"/>
      <c r="AR37" s="817"/>
      <c r="AS37" s="817"/>
      <c r="AT37" s="817"/>
      <c r="AU37" s="817">
        <v>1192</v>
      </c>
      <c r="AV37" s="817"/>
      <c r="AW37" s="817"/>
      <c r="AX37" s="817"/>
      <c r="AY37" s="817"/>
      <c r="AZ37" s="818" t="s">
        <v>501</v>
      </c>
      <c r="BA37" s="818"/>
      <c r="BB37" s="818"/>
      <c r="BC37" s="818"/>
      <c r="BD37" s="818"/>
      <c r="BE37" s="819" t="s">
        <v>402</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405</v>
      </c>
      <c r="C38" s="768"/>
      <c r="D38" s="768"/>
      <c r="E38" s="768"/>
      <c r="F38" s="768"/>
      <c r="G38" s="768"/>
      <c r="H38" s="768"/>
      <c r="I38" s="768"/>
      <c r="J38" s="768"/>
      <c r="K38" s="768"/>
      <c r="L38" s="768"/>
      <c r="M38" s="768"/>
      <c r="N38" s="768"/>
      <c r="O38" s="768"/>
      <c r="P38" s="769"/>
      <c r="Q38" s="770">
        <v>146</v>
      </c>
      <c r="R38" s="771"/>
      <c r="S38" s="771"/>
      <c r="T38" s="771"/>
      <c r="U38" s="771"/>
      <c r="V38" s="771">
        <v>130</v>
      </c>
      <c r="W38" s="771"/>
      <c r="X38" s="771"/>
      <c r="Y38" s="771"/>
      <c r="Z38" s="771"/>
      <c r="AA38" s="771">
        <f>Q38-V38</f>
        <v>16</v>
      </c>
      <c r="AB38" s="771"/>
      <c r="AC38" s="771"/>
      <c r="AD38" s="771"/>
      <c r="AE38" s="772"/>
      <c r="AF38" s="773">
        <v>0</v>
      </c>
      <c r="AG38" s="774"/>
      <c r="AH38" s="774"/>
      <c r="AI38" s="774"/>
      <c r="AJ38" s="775"/>
      <c r="AK38" s="821">
        <v>93</v>
      </c>
      <c r="AL38" s="817"/>
      <c r="AM38" s="817"/>
      <c r="AN38" s="817"/>
      <c r="AO38" s="817"/>
      <c r="AP38" s="817">
        <v>660</v>
      </c>
      <c r="AQ38" s="817"/>
      <c r="AR38" s="817"/>
      <c r="AS38" s="817"/>
      <c r="AT38" s="817"/>
      <c r="AU38" s="817">
        <v>525</v>
      </c>
      <c r="AV38" s="817"/>
      <c r="AW38" s="817"/>
      <c r="AX38" s="817"/>
      <c r="AY38" s="817"/>
      <c r="AZ38" s="818" t="s">
        <v>501</v>
      </c>
      <c r="BA38" s="818"/>
      <c r="BB38" s="818"/>
      <c r="BC38" s="818"/>
      <c r="BD38" s="818"/>
      <c r="BE38" s="819" t="s">
        <v>402</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t="s">
        <v>406</v>
      </c>
      <c r="C39" s="768"/>
      <c r="D39" s="768"/>
      <c r="E39" s="768"/>
      <c r="F39" s="768"/>
      <c r="G39" s="768"/>
      <c r="H39" s="768"/>
      <c r="I39" s="768"/>
      <c r="J39" s="768"/>
      <c r="K39" s="768"/>
      <c r="L39" s="768"/>
      <c r="M39" s="768"/>
      <c r="N39" s="768"/>
      <c r="O39" s="768"/>
      <c r="P39" s="769"/>
      <c r="Q39" s="770">
        <v>463</v>
      </c>
      <c r="R39" s="771"/>
      <c r="S39" s="771"/>
      <c r="T39" s="771"/>
      <c r="U39" s="771"/>
      <c r="V39" s="771">
        <v>419</v>
      </c>
      <c r="W39" s="771"/>
      <c r="X39" s="771"/>
      <c r="Y39" s="771"/>
      <c r="Z39" s="771"/>
      <c r="AA39" s="771">
        <f t="shared" ref="AA39:AA40" si="2">Q39-V39</f>
        <v>44</v>
      </c>
      <c r="AB39" s="771"/>
      <c r="AC39" s="771"/>
      <c r="AD39" s="771"/>
      <c r="AE39" s="772"/>
      <c r="AF39" s="773">
        <v>26</v>
      </c>
      <c r="AG39" s="774"/>
      <c r="AH39" s="774"/>
      <c r="AI39" s="774"/>
      <c r="AJ39" s="775"/>
      <c r="AK39" s="821">
        <v>290</v>
      </c>
      <c r="AL39" s="817"/>
      <c r="AM39" s="817"/>
      <c r="AN39" s="817"/>
      <c r="AO39" s="817"/>
      <c r="AP39" s="817">
        <v>1447</v>
      </c>
      <c r="AQ39" s="817"/>
      <c r="AR39" s="817"/>
      <c r="AS39" s="817"/>
      <c r="AT39" s="817"/>
      <c r="AU39" s="817">
        <v>1333</v>
      </c>
      <c r="AV39" s="817"/>
      <c r="AW39" s="817"/>
      <c r="AX39" s="817"/>
      <c r="AY39" s="817"/>
      <c r="AZ39" s="818" t="s">
        <v>501</v>
      </c>
      <c r="BA39" s="818"/>
      <c r="BB39" s="818"/>
      <c r="BC39" s="818"/>
      <c r="BD39" s="818"/>
      <c r="BE39" s="819" t="s">
        <v>402</v>
      </c>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t="s">
        <v>407</v>
      </c>
      <c r="C40" s="768"/>
      <c r="D40" s="768"/>
      <c r="E40" s="768"/>
      <c r="F40" s="768"/>
      <c r="G40" s="768"/>
      <c r="H40" s="768"/>
      <c r="I40" s="768"/>
      <c r="J40" s="768"/>
      <c r="K40" s="768"/>
      <c r="L40" s="768"/>
      <c r="M40" s="768"/>
      <c r="N40" s="768"/>
      <c r="O40" s="768"/>
      <c r="P40" s="769"/>
      <c r="Q40" s="770">
        <v>658</v>
      </c>
      <c r="R40" s="771"/>
      <c r="S40" s="771"/>
      <c r="T40" s="771"/>
      <c r="U40" s="771"/>
      <c r="V40" s="771">
        <v>624</v>
      </c>
      <c r="W40" s="771"/>
      <c r="X40" s="771"/>
      <c r="Y40" s="771"/>
      <c r="Z40" s="771"/>
      <c r="AA40" s="771">
        <f t="shared" si="2"/>
        <v>34</v>
      </c>
      <c r="AB40" s="771"/>
      <c r="AC40" s="771"/>
      <c r="AD40" s="771"/>
      <c r="AE40" s="772"/>
      <c r="AF40" s="773">
        <v>32</v>
      </c>
      <c r="AG40" s="774"/>
      <c r="AH40" s="774"/>
      <c r="AI40" s="774"/>
      <c r="AJ40" s="775"/>
      <c r="AK40" s="821">
        <v>127</v>
      </c>
      <c r="AL40" s="817"/>
      <c r="AM40" s="817"/>
      <c r="AN40" s="817"/>
      <c r="AO40" s="817"/>
      <c r="AP40" s="817">
        <v>0</v>
      </c>
      <c r="AQ40" s="817"/>
      <c r="AR40" s="817"/>
      <c r="AS40" s="817"/>
      <c r="AT40" s="817"/>
      <c r="AU40" s="817">
        <v>0</v>
      </c>
      <c r="AV40" s="817"/>
      <c r="AW40" s="817"/>
      <c r="AX40" s="817"/>
      <c r="AY40" s="817"/>
      <c r="AZ40" s="818" t="s">
        <v>501</v>
      </c>
      <c r="BA40" s="818"/>
      <c r="BB40" s="818"/>
      <c r="BC40" s="818"/>
      <c r="BD40" s="818"/>
      <c r="BE40" s="819" t="s">
        <v>408</v>
      </c>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382</v>
      </c>
      <c r="B63" s="776" t="s">
        <v>410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21421</v>
      </c>
      <c r="AG63" s="831"/>
      <c r="AH63" s="831"/>
      <c r="AI63" s="831"/>
      <c r="AJ63" s="832"/>
      <c r="AK63" s="833"/>
      <c r="AL63" s="828"/>
      <c r="AM63" s="828"/>
      <c r="AN63" s="828"/>
      <c r="AO63" s="828"/>
      <c r="AP63" s="831">
        <f>SUM(AP28:AT62)</f>
        <v>181567</v>
      </c>
      <c r="AQ63" s="831"/>
      <c r="AR63" s="831"/>
      <c r="AS63" s="831"/>
      <c r="AT63" s="831"/>
      <c r="AU63" s="831">
        <f>SUM(AU28:AY62)</f>
        <v>61501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411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412</v>
      </c>
      <c r="B66" s="715"/>
      <c r="C66" s="715"/>
      <c r="D66" s="715"/>
      <c r="E66" s="715"/>
      <c r="F66" s="715"/>
      <c r="G66" s="715"/>
      <c r="H66" s="715"/>
      <c r="I66" s="715"/>
      <c r="J66" s="715"/>
      <c r="K66" s="715"/>
      <c r="L66" s="715"/>
      <c r="M66" s="715"/>
      <c r="N66" s="715"/>
      <c r="O66" s="715"/>
      <c r="P66" s="716"/>
      <c r="Q66" s="720" t="s">
        <v>386</v>
      </c>
      <c r="R66" s="721"/>
      <c r="S66" s="721"/>
      <c r="T66" s="721"/>
      <c r="U66" s="722"/>
      <c r="V66" s="720" t="s">
        <v>387</v>
      </c>
      <c r="W66" s="721"/>
      <c r="X66" s="721"/>
      <c r="Y66" s="721"/>
      <c r="Z66" s="722"/>
      <c r="AA66" s="720" t="s">
        <v>388</v>
      </c>
      <c r="AB66" s="721"/>
      <c r="AC66" s="721"/>
      <c r="AD66" s="721"/>
      <c r="AE66" s="722"/>
      <c r="AF66" s="841" t="s">
        <v>389</v>
      </c>
      <c r="AG66" s="802"/>
      <c r="AH66" s="802"/>
      <c r="AI66" s="802"/>
      <c r="AJ66" s="842"/>
      <c r="AK66" s="720" t="s">
        <v>390</v>
      </c>
      <c r="AL66" s="715"/>
      <c r="AM66" s="715"/>
      <c r="AN66" s="715"/>
      <c r="AO66" s="716"/>
      <c r="AP66" s="720" t="s">
        <v>391</v>
      </c>
      <c r="AQ66" s="721"/>
      <c r="AR66" s="721"/>
      <c r="AS66" s="721"/>
      <c r="AT66" s="722"/>
      <c r="AU66" s="720" t="s">
        <v>413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560</v>
      </c>
      <c r="C68" s="857"/>
      <c r="D68" s="857"/>
      <c r="E68" s="857"/>
      <c r="F68" s="857"/>
      <c r="G68" s="857"/>
      <c r="H68" s="857"/>
      <c r="I68" s="857"/>
      <c r="J68" s="857"/>
      <c r="K68" s="857"/>
      <c r="L68" s="857"/>
      <c r="M68" s="857"/>
      <c r="N68" s="857"/>
      <c r="O68" s="857"/>
      <c r="P68" s="858"/>
      <c r="Q68" s="859">
        <v>6162</v>
      </c>
      <c r="R68" s="853"/>
      <c r="S68" s="853"/>
      <c r="T68" s="853"/>
      <c r="U68" s="853"/>
      <c r="V68" s="853">
        <v>6142</v>
      </c>
      <c r="W68" s="853"/>
      <c r="X68" s="853"/>
      <c r="Y68" s="853"/>
      <c r="Z68" s="853"/>
      <c r="AA68" s="853">
        <f>Q68-V68</f>
        <v>20</v>
      </c>
      <c r="AB68" s="853"/>
      <c r="AC68" s="853"/>
      <c r="AD68" s="853"/>
      <c r="AE68" s="853"/>
      <c r="AF68" s="853">
        <v>889</v>
      </c>
      <c r="AG68" s="853"/>
      <c r="AH68" s="853"/>
      <c r="AI68" s="853"/>
      <c r="AJ68" s="853"/>
      <c r="AK68" s="853">
        <v>1069</v>
      </c>
      <c r="AL68" s="853"/>
      <c r="AM68" s="853"/>
      <c r="AN68" s="853"/>
      <c r="AO68" s="853"/>
      <c r="AP68" s="853">
        <v>1539</v>
      </c>
      <c r="AQ68" s="853"/>
      <c r="AR68" s="853"/>
      <c r="AS68" s="853"/>
      <c r="AT68" s="853"/>
      <c r="AU68" s="853">
        <v>396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561</v>
      </c>
      <c r="C69" s="861"/>
      <c r="D69" s="861"/>
      <c r="E69" s="861"/>
      <c r="F69" s="861"/>
      <c r="G69" s="861"/>
      <c r="H69" s="861"/>
      <c r="I69" s="861"/>
      <c r="J69" s="861"/>
      <c r="K69" s="861"/>
      <c r="L69" s="861"/>
      <c r="M69" s="861"/>
      <c r="N69" s="861"/>
      <c r="O69" s="861"/>
      <c r="P69" s="862"/>
      <c r="Q69" s="863">
        <v>509522</v>
      </c>
      <c r="R69" s="817"/>
      <c r="S69" s="817"/>
      <c r="T69" s="817"/>
      <c r="U69" s="817"/>
      <c r="V69" s="817">
        <v>498265</v>
      </c>
      <c r="W69" s="817"/>
      <c r="X69" s="817"/>
      <c r="Y69" s="817"/>
      <c r="Z69" s="817"/>
      <c r="AA69" s="817">
        <v>11257</v>
      </c>
      <c r="AB69" s="817"/>
      <c r="AC69" s="817"/>
      <c r="AD69" s="817"/>
      <c r="AE69" s="817"/>
      <c r="AF69" s="817">
        <v>11257</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562</v>
      </c>
      <c r="C70" s="861"/>
      <c r="D70" s="861"/>
      <c r="E70" s="861"/>
      <c r="F70" s="861"/>
      <c r="G70" s="861"/>
      <c r="H70" s="861"/>
      <c r="I70" s="861"/>
      <c r="J70" s="861"/>
      <c r="K70" s="861"/>
      <c r="L70" s="861"/>
      <c r="M70" s="861"/>
      <c r="N70" s="861"/>
      <c r="O70" s="861"/>
      <c r="P70" s="862"/>
      <c r="Q70" s="863">
        <v>134</v>
      </c>
      <c r="R70" s="817"/>
      <c r="S70" s="817"/>
      <c r="T70" s="817"/>
      <c r="U70" s="817"/>
      <c r="V70" s="817">
        <v>128</v>
      </c>
      <c r="W70" s="817"/>
      <c r="X70" s="817"/>
      <c r="Y70" s="817"/>
      <c r="Z70" s="817"/>
      <c r="AA70" s="817">
        <v>6</v>
      </c>
      <c r="AB70" s="817"/>
      <c r="AC70" s="817"/>
      <c r="AD70" s="817"/>
      <c r="AE70" s="817"/>
      <c r="AF70" s="817">
        <v>6</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563</v>
      </c>
      <c r="C71" s="861"/>
      <c r="D71" s="861"/>
      <c r="E71" s="861"/>
      <c r="F71" s="861"/>
      <c r="G71" s="861"/>
      <c r="H71" s="861"/>
      <c r="I71" s="861"/>
      <c r="J71" s="861"/>
      <c r="K71" s="861"/>
      <c r="L71" s="861"/>
      <c r="M71" s="861"/>
      <c r="N71" s="861"/>
      <c r="O71" s="861"/>
      <c r="P71" s="862"/>
      <c r="Q71" s="863">
        <v>301</v>
      </c>
      <c r="R71" s="817"/>
      <c r="S71" s="817"/>
      <c r="T71" s="817"/>
      <c r="U71" s="817"/>
      <c r="V71" s="817">
        <v>293</v>
      </c>
      <c r="W71" s="817"/>
      <c r="X71" s="817"/>
      <c r="Y71" s="817"/>
      <c r="Z71" s="817"/>
      <c r="AA71" s="817">
        <v>8</v>
      </c>
      <c r="AB71" s="817"/>
      <c r="AC71" s="817"/>
      <c r="AD71" s="817"/>
      <c r="AE71" s="817"/>
      <c r="AF71" s="817">
        <v>8</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382</v>
      </c>
      <c r="B88" s="776" t="s">
        <v>414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SUM(AF68:AJ86)</f>
        <v>12160</v>
      </c>
      <c r="AG88" s="831"/>
      <c r="AH88" s="831"/>
      <c r="AI88" s="831"/>
      <c r="AJ88" s="831"/>
      <c r="AK88" s="828"/>
      <c r="AL88" s="828"/>
      <c r="AM88" s="828"/>
      <c r="AN88" s="828"/>
      <c r="AO88" s="828"/>
      <c r="AP88" s="831">
        <f>SUM(AP68:AT86)</f>
        <v>1539</v>
      </c>
      <c r="AQ88" s="831"/>
      <c r="AR88" s="831"/>
      <c r="AS88" s="831"/>
      <c r="AT88" s="831"/>
      <c r="AU88" s="831">
        <f>SUM(AU68:AY86)</f>
        <v>396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382</v>
      </c>
      <c r="BR102" s="776" t="s">
        <v>415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18160</v>
      </c>
      <c r="CS102" s="839"/>
      <c r="CT102" s="839"/>
      <c r="CU102" s="839"/>
      <c r="CV102" s="878"/>
      <c r="CW102" s="877">
        <f t="shared" ref="CW102" si="3">SUM(CW7:DA88)</f>
        <v>675</v>
      </c>
      <c r="CX102" s="839"/>
      <c r="CY102" s="839"/>
      <c r="CZ102" s="839"/>
      <c r="DA102" s="878"/>
      <c r="DB102" s="877">
        <f t="shared" ref="DB102" si="4">SUM(DB7:DF88)</f>
        <v>300</v>
      </c>
      <c r="DC102" s="839"/>
      <c r="DD102" s="839"/>
      <c r="DE102" s="839"/>
      <c r="DF102" s="878"/>
      <c r="DG102" s="877">
        <f t="shared" ref="DG102" si="5">SUM(DG7:DK88)</f>
        <v>978</v>
      </c>
      <c r="DH102" s="839"/>
      <c r="DI102" s="839"/>
      <c r="DJ102" s="839"/>
      <c r="DK102" s="878"/>
      <c r="DL102" s="877">
        <f t="shared" ref="DL102" si="6">SUM(DL7:DP88)</f>
        <v>0</v>
      </c>
      <c r="DM102" s="839"/>
      <c r="DN102" s="839"/>
      <c r="DO102" s="839"/>
      <c r="DP102" s="878"/>
      <c r="DQ102" s="877">
        <f t="shared" ref="DQ102" si="7">SUM(DQ7:DU88)</f>
        <v>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420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422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423</v>
      </c>
      <c r="AB109" s="880"/>
      <c r="AC109" s="880"/>
      <c r="AD109" s="880"/>
      <c r="AE109" s="881"/>
      <c r="AF109" s="879" t="s">
        <v>424</v>
      </c>
      <c r="AG109" s="880"/>
      <c r="AH109" s="880"/>
      <c r="AI109" s="880"/>
      <c r="AJ109" s="881"/>
      <c r="AK109" s="879" t="s">
        <v>294</v>
      </c>
      <c r="AL109" s="880"/>
      <c r="AM109" s="880"/>
      <c r="AN109" s="880"/>
      <c r="AO109" s="881"/>
      <c r="AP109" s="879" t="s">
        <v>425</v>
      </c>
      <c r="AQ109" s="880"/>
      <c r="AR109" s="880"/>
      <c r="AS109" s="880"/>
      <c r="AT109" s="882"/>
      <c r="AU109" s="899" t="s">
        <v>422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423</v>
      </c>
      <c r="BR109" s="880"/>
      <c r="BS109" s="880"/>
      <c r="BT109" s="880"/>
      <c r="BU109" s="881"/>
      <c r="BV109" s="879" t="s">
        <v>424</v>
      </c>
      <c r="BW109" s="880"/>
      <c r="BX109" s="880"/>
      <c r="BY109" s="880"/>
      <c r="BZ109" s="881"/>
      <c r="CA109" s="879" t="s">
        <v>294</v>
      </c>
      <c r="CB109" s="880"/>
      <c r="CC109" s="880"/>
      <c r="CD109" s="880"/>
      <c r="CE109" s="881"/>
      <c r="CF109" s="900" t="s">
        <v>425</v>
      </c>
      <c r="CG109" s="900"/>
      <c r="CH109" s="900"/>
      <c r="CI109" s="900"/>
      <c r="CJ109" s="900"/>
      <c r="CK109" s="879" t="s">
        <v>426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423</v>
      </c>
      <c r="DH109" s="880"/>
      <c r="DI109" s="880"/>
      <c r="DJ109" s="880"/>
      <c r="DK109" s="881"/>
      <c r="DL109" s="879" t="s">
        <v>424</v>
      </c>
      <c r="DM109" s="880"/>
      <c r="DN109" s="880"/>
      <c r="DO109" s="880"/>
      <c r="DP109" s="881"/>
      <c r="DQ109" s="879" t="s">
        <v>294</v>
      </c>
      <c r="DR109" s="880"/>
      <c r="DS109" s="880"/>
      <c r="DT109" s="880"/>
      <c r="DU109" s="881"/>
      <c r="DV109" s="879" t="s">
        <v>425</v>
      </c>
      <c r="DW109" s="880"/>
      <c r="DX109" s="880"/>
      <c r="DY109" s="880"/>
      <c r="DZ109" s="882"/>
    </row>
    <row r="110" spans="1:131" s="212" customFormat="1" ht="26.25" customHeight="1" x14ac:dyDescent="0.15">
      <c r="A110" s="883" t="s">
        <v>427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26573533</v>
      </c>
      <c r="AB110" s="887"/>
      <c r="AC110" s="887"/>
      <c r="AD110" s="887"/>
      <c r="AE110" s="888"/>
      <c r="AF110" s="889">
        <v>25500233</v>
      </c>
      <c r="AG110" s="887"/>
      <c r="AH110" s="887"/>
      <c r="AI110" s="887"/>
      <c r="AJ110" s="888"/>
      <c r="AK110" s="889">
        <v>24496435</v>
      </c>
      <c r="AL110" s="887"/>
      <c r="AM110" s="887"/>
      <c r="AN110" s="887"/>
      <c r="AO110" s="888"/>
      <c r="AP110" s="890">
        <v>13.6</v>
      </c>
      <c r="AQ110" s="891"/>
      <c r="AR110" s="891"/>
      <c r="AS110" s="891"/>
      <c r="AT110" s="892"/>
      <c r="AU110" s="893" t="s">
        <v>69</v>
      </c>
      <c r="AV110" s="894"/>
      <c r="AW110" s="894"/>
      <c r="AX110" s="894"/>
      <c r="AY110" s="894"/>
      <c r="AZ110" s="916" t="s">
        <v>428</v>
      </c>
      <c r="BA110" s="884"/>
      <c r="BB110" s="884"/>
      <c r="BC110" s="884"/>
      <c r="BD110" s="884"/>
      <c r="BE110" s="884"/>
      <c r="BF110" s="884"/>
      <c r="BG110" s="884"/>
      <c r="BH110" s="884"/>
      <c r="BI110" s="884"/>
      <c r="BJ110" s="884"/>
      <c r="BK110" s="884"/>
      <c r="BL110" s="884"/>
      <c r="BM110" s="884"/>
      <c r="BN110" s="884"/>
      <c r="BO110" s="884"/>
      <c r="BP110" s="885"/>
      <c r="BQ110" s="917">
        <v>496216662</v>
      </c>
      <c r="BR110" s="918"/>
      <c r="BS110" s="918"/>
      <c r="BT110" s="918"/>
      <c r="BU110" s="918"/>
      <c r="BV110" s="918">
        <v>499541512</v>
      </c>
      <c r="BW110" s="918"/>
      <c r="BX110" s="918"/>
      <c r="BY110" s="918"/>
      <c r="BZ110" s="918"/>
      <c r="CA110" s="918">
        <v>500849966</v>
      </c>
      <c r="CB110" s="918"/>
      <c r="CC110" s="918"/>
      <c r="CD110" s="918"/>
      <c r="CE110" s="918"/>
      <c r="CF110" s="931">
        <v>277.3</v>
      </c>
      <c r="CG110" s="932"/>
      <c r="CH110" s="932"/>
      <c r="CI110" s="932"/>
      <c r="CJ110" s="932"/>
      <c r="CK110" s="933" t="s">
        <v>429</v>
      </c>
      <c r="CL110" s="934"/>
      <c r="CM110" s="916" t="s">
        <v>430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1909393</v>
      </c>
      <c r="DH110" s="918"/>
      <c r="DI110" s="918"/>
      <c r="DJ110" s="918"/>
      <c r="DK110" s="918"/>
      <c r="DL110" s="918">
        <v>1572218</v>
      </c>
      <c r="DM110" s="918"/>
      <c r="DN110" s="918"/>
      <c r="DO110" s="918"/>
      <c r="DP110" s="918"/>
      <c r="DQ110" s="918">
        <v>1233001</v>
      </c>
      <c r="DR110" s="918"/>
      <c r="DS110" s="918"/>
      <c r="DT110" s="918"/>
      <c r="DU110" s="918"/>
      <c r="DV110" s="919">
        <v>0.7</v>
      </c>
      <c r="DW110" s="919"/>
      <c r="DX110" s="919"/>
      <c r="DY110" s="919"/>
      <c r="DZ110" s="920"/>
    </row>
    <row r="111" spans="1:131" s="212" customFormat="1" ht="26.25" customHeight="1" x14ac:dyDescent="0.15">
      <c r="A111" s="921" t="s">
        <v>431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v>43086</v>
      </c>
      <c r="AB111" s="925"/>
      <c r="AC111" s="925"/>
      <c r="AD111" s="925"/>
      <c r="AE111" s="926"/>
      <c r="AF111" s="927">
        <v>39228</v>
      </c>
      <c r="AG111" s="925"/>
      <c r="AH111" s="925"/>
      <c r="AI111" s="925"/>
      <c r="AJ111" s="926"/>
      <c r="AK111" s="927">
        <v>30748</v>
      </c>
      <c r="AL111" s="925"/>
      <c r="AM111" s="925"/>
      <c r="AN111" s="925"/>
      <c r="AO111" s="926"/>
      <c r="AP111" s="928">
        <v>0</v>
      </c>
      <c r="AQ111" s="929"/>
      <c r="AR111" s="929"/>
      <c r="AS111" s="929"/>
      <c r="AT111" s="930"/>
      <c r="AU111" s="895"/>
      <c r="AV111" s="896"/>
      <c r="AW111" s="896"/>
      <c r="AX111" s="896"/>
      <c r="AY111" s="896"/>
      <c r="AZ111" s="909" t="s">
        <v>432</v>
      </c>
      <c r="BA111" s="910"/>
      <c r="BB111" s="910"/>
      <c r="BC111" s="910"/>
      <c r="BD111" s="910"/>
      <c r="BE111" s="910"/>
      <c r="BF111" s="910"/>
      <c r="BG111" s="910"/>
      <c r="BH111" s="910"/>
      <c r="BI111" s="910"/>
      <c r="BJ111" s="910"/>
      <c r="BK111" s="910"/>
      <c r="BL111" s="910"/>
      <c r="BM111" s="910"/>
      <c r="BN111" s="910"/>
      <c r="BO111" s="910"/>
      <c r="BP111" s="911"/>
      <c r="BQ111" s="912">
        <v>2779881</v>
      </c>
      <c r="BR111" s="913"/>
      <c r="BS111" s="913"/>
      <c r="BT111" s="913"/>
      <c r="BU111" s="913"/>
      <c r="BV111" s="913">
        <v>2994880</v>
      </c>
      <c r="BW111" s="913"/>
      <c r="BX111" s="913"/>
      <c r="BY111" s="913"/>
      <c r="BZ111" s="913"/>
      <c r="CA111" s="913">
        <v>1983492</v>
      </c>
      <c r="CB111" s="913"/>
      <c r="CC111" s="913"/>
      <c r="CD111" s="913"/>
      <c r="CE111" s="913"/>
      <c r="CF111" s="907">
        <v>1.1000000000000001</v>
      </c>
      <c r="CG111" s="908"/>
      <c r="CH111" s="908"/>
      <c r="CI111" s="908"/>
      <c r="CJ111" s="908"/>
      <c r="CK111" s="935"/>
      <c r="CL111" s="936"/>
      <c r="CM111" s="909" t="s">
        <v>433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434</v>
      </c>
      <c r="B112" s="940"/>
      <c r="C112" s="910" t="s">
        <v>435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11038333</v>
      </c>
      <c r="AB112" s="946"/>
      <c r="AC112" s="946"/>
      <c r="AD112" s="946"/>
      <c r="AE112" s="947"/>
      <c r="AF112" s="948">
        <v>11761667</v>
      </c>
      <c r="AG112" s="946"/>
      <c r="AH112" s="946"/>
      <c r="AI112" s="946"/>
      <c r="AJ112" s="947"/>
      <c r="AK112" s="948">
        <v>12515000</v>
      </c>
      <c r="AL112" s="946"/>
      <c r="AM112" s="946"/>
      <c r="AN112" s="946"/>
      <c r="AO112" s="947"/>
      <c r="AP112" s="949">
        <v>6.9</v>
      </c>
      <c r="AQ112" s="950"/>
      <c r="AR112" s="950"/>
      <c r="AS112" s="950"/>
      <c r="AT112" s="951"/>
      <c r="AU112" s="895"/>
      <c r="AV112" s="896"/>
      <c r="AW112" s="896"/>
      <c r="AX112" s="896"/>
      <c r="AY112" s="896"/>
      <c r="AZ112" s="909" t="s">
        <v>436</v>
      </c>
      <c r="BA112" s="910"/>
      <c r="BB112" s="910"/>
      <c r="BC112" s="910"/>
      <c r="BD112" s="910"/>
      <c r="BE112" s="910"/>
      <c r="BF112" s="910"/>
      <c r="BG112" s="910"/>
      <c r="BH112" s="910"/>
      <c r="BI112" s="910"/>
      <c r="BJ112" s="910"/>
      <c r="BK112" s="910"/>
      <c r="BL112" s="910"/>
      <c r="BM112" s="910"/>
      <c r="BN112" s="910"/>
      <c r="BO112" s="910"/>
      <c r="BP112" s="911"/>
      <c r="BQ112" s="912">
        <v>59015142</v>
      </c>
      <c r="BR112" s="913"/>
      <c r="BS112" s="913"/>
      <c r="BT112" s="913"/>
      <c r="BU112" s="913"/>
      <c r="BV112" s="913">
        <v>59643031</v>
      </c>
      <c r="BW112" s="913"/>
      <c r="BX112" s="913"/>
      <c r="BY112" s="913"/>
      <c r="BZ112" s="913"/>
      <c r="CA112" s="913">
        <v>61500707</v>
      </c>
      <c r="CB112" s="913"/>
      <c r="CC112" s="913"/>
      <c r="CD112" s="913"/>
      <c r="CE112" s="913"/>
      <c r="CF112" s="907">
        <v>34</v>
      </c>
      <c r="CG112" s="908"/>
      <c r="CH112" s="908"/>
      <c r="CI112" s="908"/>
      <c r="CJ112" s="908"/>
      <c r="CK112" s="935"/>
      <c r="CL112" s="936"/>
      <c r="CM112" s="909" t="s">
        <v>437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5215734</v>
      </c>
      <c r="AB113" s="925"/>
      <c r="AC113" s="925"/>
      <c r="AD113" s="925"/>
      <c r="AE113" s="926"/>
      <c r="AF113" s="927">
        <v>5754712</v>
      </c>
      <c r="AG113" s="925"/>
      <c r="AH113" s="925"/>
      <c r="AI113" s="925"/>
      <c r="AJ113" s="926"/>
      <c r="AK113" s="927">
        <v>5371678</v>
      </c>
      <c r="AL113" s="925"/>
      <c r="AM113" s="925"/>
      <c r="AN113" s="925"/>
      <c r="AO113" s="926"/>
      <c r="AP113" s="928">
        <v>3</v>
      </c>
      <c r="AQ113" s="929"/>
      <c r="AR113" s="929"/>
      <c r="AS113" s="929"/>
      <c r="AT113" s="930"/>
      <c r="AU113" s="895"/>
      <c r="AV113" s="896"/>
      <c r="AW113" s="896"/>
      <c r="AX113" s="896"/>
      <c r="AY113" s="896"/>
      <c r="AZ113" s="909" t="s">
        <v>439</v>
      </c>
      <c r="BA113" s="910"/>
      <c r="BB113" s="910"/>
      <c r="BC113" s="910"/>
      <c r="BD113" s="910"/>
      <c r="BE113" s="910"/>
      <c r="BF113" s="910"/>
      <c r="BG113" s="910"/>
      <c r="BH113" s="910"/>
      <c r="BI113" s="910"/>
      <c r="BJ113" s="910"/>
      <c r="BK113" s="910"/>
      <c r="BL113" s="910"/>
      <c r="BM113" s="910"/>
      <c r="BN113" s="910"/>
      <c r="BO113" s="910"/>
      <c r="BP113" s="911"/>
      <c r="BQ113" s="912">
        <v>398752</v>
      </c>
      <c r="BR113" s="913"/>
      <c r="BS113" s="913"/>
      <c r="BT113" s="913"/>
      <c r="BU113" s="913"/>
      <c r="BV113" s="913">
        <v>319263</v>
      </c>
      <c r="BW113" s="913"/>
      <c r="BX113" s="913"/>
      <c r="BY113" s="913"/>
      <c r="BZ113" s="913"/>
      <c r="CA113" s="913">
        <v>395679</v>
      </c>
      <c r="CB113" s="913"/>
      <c r="CC113" s="913"/>
      <c r="CD113" s="913"/>
      <c r="CE113" s="913"/>
      <c r="CF113" s="907">
        <v>0.2</v>
      </c>
      <c r="CG113" s="908"/>
      <c r="CH113" s="908"/>
      <c r="CI113" s="908"/>
      <c r="CJ113" s="908"/>
      <c r="CK113" s="935"/>
      <c r="CL113" s="936"/>
      <c r="CM113" s="909" t="s">
        <v>440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441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134573</v>
      </c>
      <c r="AB114" s="946"/>
      <c r="AC114" s="946"/>
      <c r="AD114" s="946"/>
      <c r="AE114" s="947"/>
      <c r="AF114" s="948">
        <v>108352</v>
      </c>
      <c r="AG114" s="946"/>
      <c r="AH114" s="946"/>
      <c r="AI114" s="946"/>
      <c r="AJ114" s="947"/>
      <c r="AK114" s="948">
        <v>100120</v>
      </c>
      <c r="AL114" s="946"/>
      <c r="AM114" s="946"/>
      <c r="AN114" s="946"/>
      <c r="AO114" s="947"/>
      <c r="AP114" s="949">
        <v>0.1</v>
      </c>
      <c r="AQ114" s="950"/>
      <c r="AR114" s="950"/>
      <c r="AS114" s="950"/>
      <c r="AT114" s="951"/>
      <c r="AU114" s="895"/>
      <c r="AV114" s="896"/>
      <c r="AW114" s="896"/>
      <c r="AX114" s="896"/>
      <c r="AY114" s="896"/>
      <c r="AZ114" s="909" t="s">
        <v>442</v>
      </c>
      <c r="BA114" s="910"/>
      <c r="BB114" s="910"/>
      <c r="BC114" s="910"/>
      <c r="BD114" s="910"/>
      <c r="BE114" s="910"/>
      <c r="BF114" s="910"/>
      <c r="BG114" s="910"/>
      <c r="BH114" s="910"/>
      <c r="BI114" s="910"/>
      <c r="BJ114" s="910"/>
      <c r="BK114" s="910"/>
      <c r="BL114" s="910"/>
      <c r="BM114" s="910"/>
      <c r="BN114" s="910"/>
      <c r="BO114" s="910"/>
      <c r="BP114" s="911"/>
      <c r="BQ114" s="912">
        <v>53734494</v>
      </c>
      <c r="BR114" s="913"/>
      <c r="BS114" s="913"/>
      <c r="BT114" s="913"/>
      <c r="BU114" s="913"/>
      <c r="BV114" s="913">
        <v>56714868</v>
      </c>
      <c r="BW114" s="913"/>
      <c r="BX114" s="913"/>
      <c r="BY114" s="913"/>
      <c r="BZ114" s="913"/>
      <c r="CA114" s="913">
        <v>55662115</v>
      </c>
      <c r="CB114" s="913"/>
      <c r="CC114" s="913"/>
      <c r="CD114" s="913"/>
      <c r="CE114" s="913"/>
      <c r="CF114" s="907">
        <v>30.8</v>
      </c>
      <c r="CG114" s="908"/>
      <c r="CH114" s="908"/>
      <c r="CI114" s="908"/>
      <c r="CJ114" s="908"/>
      <c r="CK114" s="935"/>
      <c r="CL114" s="936"/>
      <c r="CM114" s="909" t="s">
        <v>443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444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1091440</v>
      </c>
      <c r="AB115" s="925"/>
      <c r="AC115" s="925"/>
      <c r="AD115" s="925"/>
      <c r="AE115" s="926"/>
      <c r="AF115" s="927">
        <v>1055174</v>
      </c>
      <c r="AG115" s="925"/>
      <c r="AH115" s="925"/>
      <c r="AI115" s="925"/>
      <c r="AJ115" s="926"/>
      <c r="AK115" s="927">
        <v>364647</v>
      </c>
      <c r="AL115" s="925"/>
      <c r="AM115" s="925"/>
      <c r="AN115" s="925"/>
      <c r="AO115" s="926"/>
      <c r="AP115" s="928">
        <v>0.2</v>
      </c>
      <c r="AQ115" s="929"/>
      <c r="AR115" s="929"/>
      <c r="AS115" s="929"/>
      <c r="AT115" s="930"/>
      <c r="AU115" s="895"/>
      <c r="AV115" s="896"/>
      <c r="AW115" s="896"/>
      <c r="AX115" s="896"/>
      <c r="AY115" s="896"/>
      <c r="AZ115" s="909" t="s">
        <v>445</v>
      </c>
      <c r="BA115" s="910"/>
      <c r="BB115" s="910"/>
      <c r="BC115" s="910"/>
      <c r="BD115" s="910"/>
      <c r="BE115" s="910"/>
      <c r="BF115" s="910"/>
      <c r="BG115" s="910"/>
      <c r="BH115" s="910"/>
      <c r="BI115" s="910"/>
      <c r="BJ115" s="910"/>
      <c r="BK115" s="910"/>
      <c r="BL115" s="910"/>
      <c r="BM115" s="910"/>
      <c r="BN115" s="910"/>
      <c r="BO115" s="910"/>
      <c r="BP115" s="911"/>
      <c r="BQ115" s="912">
        <v>2058777</v>
      </c>
      <c r="BR115" s="913"/>
      <c r="BS115" s="913"/>
      <c r="BT115" s="913"/>
      <c r="BU115" s="913"/>
      <c r="BV115" s="913">
        <v>1965526</v>
      </c>
      <c r="BW115" s="913"/>
      <c r="BX115" s="913"/>
      <c r="BY115" s="913"/>
      <c r="BZ115" s="913"/>
      <c r="CA115" s="913">
        <v>735534</v>
      </c>
      <c r="CB115" s="913"/>
      <c r="CC115" s="913"/>
      <c r="CD115" s="913"/>
      <c r="CE115" s="913"/>
      <c r="CF115" s="907">
        <v>0.4</v>
      </c>
      <c r="CG115" s="908"/>
      <c r="CH115" s="908"/>
      <c r="CI115" s="908"/>
      <c r="CJ115" s="908"/>
      <c r="CK115" s="935"/>
      <c r="CL115" s="936"/>
      <c r="CM115" s="909" t="s">
        <v>446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304288</v>
      </c>
      <c r="DH115" s="946"/>
      <c r="DI115" s="946"/>
      <c r="DJ115" s="946"/>
      <c r="DK115" s="947"/>
      <c r="DL115" s="948">
        <v>856462</v>
      </c>
      <c r="DM115" s="946"/>
      <c r="DN115" s="946"/>
      <c r="DO115" s="946"/>
      <c r="DP115" s="947"/>
      <c r="DQ115" s="948">
        <v>184291</v>
      </c>
      <c r="DR115" s="946"/>
      <c r="DS115" s="946"/>
      <c r="DT115" s="946"/>
      <c r="DU115" s="947"/>
      <c r="DV115" s="949">
        <v>0.1</v>
      </c>
      <c r="DW115" s="950"/>
      <c r="DX115" s="950"/>
      <c r="DY115" s="950"/>
      <c r="DZ115" s="951"/>
    </row>
    <row r="116" spans="1:130" s="212" customFormat="1" ht="26.25" customHeight="1" x14ac:dyDescent="0.15">
      <c r="A116" s="943"/>
      <c r="B116" s="944"/>
      <c r="C116" s="952" t="s">
        <v>447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450</v>
      </c>
      <c r="Z117" s="881"/>
      <c r="AA117" s="965">
        <v>44096699</v>
      </c>
      <c r="AB117" s="966"/>
      <c r="AC117" s="966"/>
      <c r="AD117" s="966"/>
      <c r="AE117" s="967"/>
      <c r="AF117" s="968">
        <v>44219366</v>
      </c>
      <c r="AG117" s="966"/>
      <c r="AH117" s="966"/>
      <c r="AI117" s="966"/>
      <c r="AJ117" s="967"/>
      <c r="AK117" s="968">
        <v>42878628</v>
      </c>
      <c r="AL117" s="966"/>
      <c r="AM117" s="966"/>
      <c r="AN117" s="966"/>
      <c r="AO117" s="967"/>
      <c r="AP117" s="969"/>
      <c r="AQ117" s="970"/>
      <c r="AR117" s="970"/>
      <c r="AS117" s="970"/>
      <c r="AT117" s="971"/>
      <c r="AU117" s="895"/>
      <c r="AV117" s="896"/>
      <c r="AW117" s="896"/>
      <c r="AX117" s="896"/>
      <c r="AY117" s="896"/>
      <c r="AZ117" s="961" t="s">
        <v>451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423</v>
      </c>
      <c r="AB118" s="880"/>
      <c r="AC118" s="880"/>
      <c r="AD118" s="880"/>
      <c r="AE118" s="881"/>
      <c r="AF118" s="879" t="s">
        <v>424</v>
      </c>
      <c r="AG118" s="880"/>
      <c r="AH118" s="880"/>
      <c r="AI118" s="880"/>
      <c r="AJ118" s="881"/>
      <c r="AK118" s="879" t="s">
        <v>294</v>
      </c>
      <c r="AL118" s="880"/>
      <c r="AM118" s="880"/>
      <c r="AN118" s="880"/>
      <c r="AO118" s="881"/>
      <c r="AP118" s="957" t="s">
        <v>425</v>
      </c>
      <c r="AQ118" s="958"/>
      <c r="AR118" s="958"/>
      <c r="AS118" s="958"/>
      <c r="AT118" s="959"/>
      <c r="AU118" s="895"/>
      <c r="AV118" s="896"/>
      <c r="AW118" s="896"/>
      <c r="AX118" s="896"/>
      <c r="AY118" s="896"/>
      <c r="AZ118" s="960" t="s">
        <v>453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429</v>
      </c>
      <c r="B119" s="934"/>
      <c r="C119" s="916" t="s">
        <v>430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352339</v>
      </c>
      <c r="AB119" s="887"/>
      <c r="AC119" s="887"/>
      <c r="AD119" s="887"/>
      <c r="AE119" s="888"/>
      <c r="AF119" s="889">
        <v>351564</v>
      </c>
      <c r="AG119" s="887"/>
      <c r="AH119" s="887"/>
      <c r="AI119" s="887"/>
      <c r="AJ119" s="888"/>
      <c r="AK119" s="889">
        <v>350785</v>
      </c>
      <c r="AL119" s="887"/>
      <c r="AM119" s="887"/>
      <c r="AN119" s="887"/>
      <c r="AO119" s="888"/>
      <c r="AP119" s="890">
        <v>0.2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455</v>
      </c>
      <c r="BP119" s="992"/>
      <c r="BQ119" s="986">
        <v>614203708</v>
      </c>
      <c r="BR119" s="987"/>
      <c r="BS119" s="987"/>
      <c r="BT119" s="987"/>
      <c r="BU119" s="987"/>
      <c r="BV119" s="987">
        <v>621179080</v>
      </c>
      <c r="BW119" s="987"/>
      <c r="BX119" s="987"/>
      <c r="BY119" s="987"/>
      <c r="BZ119" s="987"/>
      <c r="CA119" s="987">
        <v>621127493</v>
      </c>
      <c r="CB119" s="987"/>
      <c r="CC119" s="987"/>
      <c r="CD119" s="987"/>
      <c r="CE119" s="987"/>
      <c r="CF119" s="988"/>
      <c r="CG119" s="989"/>
      <c r="CH119" s="989"/>
      <c r="CI119" s="989"/>
      <c r="CJ119" s="990"/>
      <c r="CK119" s="937"/>
      <c r="CL119" s="938"/>
      <c r="CM119" s="960" t="s">
        <v>456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566200</v>
      </c>
      <c r="DH119" s="973"/>
      <c r="DI119" s="973"/>
      <c r="DJ119" s="973"/>
      <c r="DK119" s="974"/>
      <c r="DL119" s="972">
        <v>566200</v>
      </c>
      <c r="DM119" s="973"/>
      <c r="DN119" s="973"/>
      <c r="DO119" s="973"/>
      <c r="DP119" s="974"/>
      <c r="DQ119" s="972">
        <v>566200</v>
      </c>
      <c r="DR119" s="973"/>
      <c r="DS119" s="973"/>
      <c r="DT119" s="973"/>
      <c r="DU119" s="974"/>
      <c r="DV119" s="975">
        <v>0.3</v>
      </c>
      <c r="DW119" s="976"/>
      <c r="DX119" s="976"/>
      <c r="DY119" s="976"/>
      <c r="DZ119" s="977"/>
    </row>
    <row r="120" spans="1:130" s="212" customFormat="1" ht="26.25" customHeight="1" x14ac:dyDescent="0.15">
      <c r="A120" s="1044"/>
      <c r="B120" s="936"/>
      <c r="C120" s="909" t="s">
        <v>433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457</v>
      </c>
      <c r="AV120" s="979"/>
      <c r="AW120" s="979"/>
      <c r="AX120" s="979"/>
      <c r="AY120" s="980"/>
      <c r="AZ120" s="916" t="s">
        <v>458</v>
      </c>
      <c r="BA120" s="884"/>
      <c r="BB120" s="884"/>
      <c r="BC120" s="884"/>
      <c r="BD120" s="884"/>
      <c r="BE120" s="884"/>
      <c r="BF120" s="884"/>
      <c r="BG120" s="884"/>
      <c r="BH120" s="884"/>
      <c r="BI120" s="884"/>
      <c r="BJ120" s="884"/>
      <c r="BK120" s="884"/>
      <c r="BL120" s="884"/>
      <c r="BM120" s="884"/>
      <c r="BN120" s="884"/>
      <c r="BO120" s="884"/>
      <c r="BP120" s="885"/>
      <c r="BQ120" s="917">
        <v>87848216</v>
      </c>
      <c r="BR120" s="918"/>
      <c r="BS120" s="918"/>
      <c r="BT120" s="918"/>
      <c r="BU120" s="918"/>
      <c r="BV120" s="918">
        <v>99480916</v>
      </c>
      <c r="BW120" s="918"/>
      <c r="BX120" s="918"/>
      <c r="BY120" s="918"/>
      <c r="BZ120" s="918"/>
      <c r="CA120" s="918">
        <v>101818542</v>
      </c>
      <c r="CB120" s="918"/>
      <c r="CC120" s="918"/>
      <c r="CD120" s="918"/>
      <c r="CE120" s="918"/>
      <c r="CF120" s="931">
        <v>56.4</v>
      </c>
      <c r="CG120" s="932"/>
      <c r="CH120" s="932"/>
      <c r="CI120" s="932"/>
      <c r="CJ120" s="932"/>
      <c r="CK120" s="993" t="s">
        <v>459</v>
      </c>
      <c r="CL120" s="994"/>
      <c r="CM120" s="994"/>
      <c r="CN120" s="994"/>
      <c r="CO120" s="995"/>
      <c r="CP120" s="1001" t="s">
        <v>403</v>
      </c>
      <c r="CQ120" s="1002"/>
      <c r="CR120" s="1002"/>
      <c r="CS120" s="1002"/>
      <c r="CT120" s="1002"/>
      <c r="CU120" s="1002"/>
      <c r="CV120" s="1002"/>
      <c r="CW120" s="1002"/>
      <c r="CX120" s="1002"/>
      <c r="CY120" s="1002"/>
      <c r="CZ120" s="1002"/>
      <c r="DA120" s="1002"/>
      <c r="DB120" s="1002"/>
      <c r="DC120" s="1002"/>
      <c r="DD120" s="1002"/>
      <c r="DE120" s="1002"/>
      <c r="DF120" s="1003"/>
      <c r="DG120" s="917">
        <v>54009462</v>
      </c>
      <c r="DH120" s="918"/>
      <c r="DI120" s="918"/>
      <c r="DJ120" s="918"/>
      <c r="DK120" s="918"/>
      <c r="DL120" s="918">
        <v>54914715</v>
      </c>
      <c r="DM120" s="918"/>
      <c r="DN120" s="918"/>
      <c r="DO120" s="918"/>
      <c r="DP120" s="918"/>
      <c r="DQ120" s="918">
        <v>55974003</v>
      </c>
      <c r="DR120" s="918"/>
      <c r="DS120" s="918"/>
      <c r="DT120" s="918"/>
      <c r="DU120" s="918"/>
      <c r="DV120" s="919">
        <v>31</v>
      </c>
      <c r="DW120" s="919"/>
      <c r="DX120" s="919"/>
      <c r="DY120" s="919"/>
      <c r="DZ120" s="920"/>
    </row>
    <row r="121" spans="1:130" s="212" customFormat="1" ht="26.25" customHeight="1" x14ac:dyDescent="0.15">
      <c r="A121" s="1044"/>
      <c r="B121" s="936"/>
      <c r="C121" s="961" t="s">
        <v>460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461</v>
      </c>
      <c r="BA121" s="910"/>
      <c r="BB121" s="910"/>
      <c r="BC121" s="910"/>
      <c r="BD121" s="910"/>
      <c r="BE121" s="910"/>
      <c r="BF121" s="910"/>
      <c r="BG121" s="910"/>
      <c r="BH121" s="910"/>
      <c r="BI121" s="910"/>
      <c r="BJ121" s="910"/>
      <c r="BK121" s="910"/>
      <c r="BL121" s="910"/>
      <c r="BM121" s="910"/>
      <c r="BN121" s="910"/>
      <c r="BO121" s="910"/>
      <c r="BP121" s="911"/>
      <c r="BQ121" s="912">
        <v>76922431</v>
      </c>
      <c r="BR121" s="913"/>
      <c r="BS121" s="913"/>
      <c r="BT121" s="913"/>
      <c r="BU121" s="913"/>
      <c r="BV121" s="913">
        <v>76435026</v>
      </c>
      <c r="BW121" s="913"/>
      <c r="BX121" s="913"/>
      <c r="BY121" s="913"/>
      <c r="BZ121" s="913"/>
      <c r="CA121" s="913">
        <v>75525849</v>
      </c>
      <c r="CB121" s="913"/>
      <c r="CC121" s="913"/>
      <c r="CD121" s="913"/>
      <c r="CE121" s="913"/>
      <c r="CF121" s="907">
        <v>41.8</v>
      </c>
      <c r="CG121" s="908"/>
      <c r="CH121" s="908"/>
      <c r="CI121" s="908"/>
      <c r="CJ121" s="908"/>
      <c r="CK121" s="996"/>
      <c r="CL121" s="997"/>
      <c r="CM121" s="997"/>
      <c r="CN121" s="997"/>
      <c r="CO121" s="998"/>
      <c r="CP121" s="1006" t="s">
        <v>401</v>
      </c>
      <c r="CQ121" s="1007"/>
      <c r="CR121" s="1007"/>
      <c r="CS121" s="1007"/>
      <c r="CT121" s="1007"/>
      <c r="CU121" s="1007"/>
      <c r="CV121" s="1007"/>
      <c r="CW121" s="1007"/>
      <c r="CX121" s="1007"/>
      <c r="CY121" s="1007"/>
      <c r="CZ121" s="1007"/>
      <c r="DA121" s="1007"/>
      <c r="DB121" s="1007"/>
      <c r="DC121" s="1007"/>
      <c r="DD121" s="1007"/>
      <c r="DE121" s="1007"/>
      <c r="DF121" s="1008"/>
      <c r="DG121" s="912">
        <v>2008044</v>
      </c>
      <c r="DH121" s="913"/>
      <c r="DI121" s="913"/>
      <c r="DJ121" s="913"/>
      <c r="DK121" s="913"/>
      <c r="DL121" s="913">
        <v>2102609</v>
      </c>
      <c r="DM121" s="913"/>
      <c r="DN121" s="913"/>
      <c r="DO121" s="913"/>
      <c r="DP121" s="913"/>
      <c r="DQ121" s="913">
        <v>2449653</v>
      </c>
      <c r="DR121" s="913"/>
      <c r="DS121" s="913"/>
      <c r="DT121" s="913"/>
      <c r="DU121" s="913"/>
      <c r="DV121" s="914">
        <v>1.4</v>
      </c>
      <c r="DW121" s="914"/>
      <c r="DX121" s="914"/>
      <c r="DY121" s="914"/>
      <c r="DZ121" s="915"/>
    </row>
    <row r="122" spans="1:130" s="212" customFormat="1" ht="26.25" customHeight="1" x14ac:dyDescent="0.15">
      <c r="A122" s="1044"/>
      <c r="B122" s="936"/>
      <c r="C122" s="909" t="s">
        <v>443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462</v>
      </c>
      <c r="BA122" s="952"/>
      <c r="BB122" s="952"/>
      <c r="BC122" s="952"/>
      <c r="BD122" s="952"/>
      <c r="BE122" s="952"/>
      <c r="BF122" s="952"/>
      <c r="BG122" s="952"/>
      <c r="BH122" s="952"/>
      <c r="BI122" s="952"/>
      <c r="BJ122" s="952"/>
      <c r="BK122" s="952"/>
      <c r="BL122" s="952"/>
      <c r="BM122" s="952"/>
      <c r="BN122" s="952"/>
      <c r="BO122" s="952"/>
      <c r="BP122" s="953"/>
      <c r="BQ122" s="986">
        <v>390847470</v>
      </c>
      <c r="BR122" s="987"/>
      <c r="BS122" s="987"/>
      <c r="BT122" s="987"/>
      <c r="BU122" s="987"/>
      <c r="BV122" s="987">
        <v>389531053</v>
      </c>
      <c r="BW122" s="987"/>
      <c r="BX122" s="987"/>
      <c r="BY122" s="987"/>
      <c r="BZ122" s="987"/>
      <c r="CA122" s="987">
        <v>387894493</v>
      </c>
      <c r="CB122" s="987"/>
      <c r="CC122" s="987"/>
      <c r="CD122" s="987"/>
      <c r="CE122" s="987"/>
      <c r="CF122" s="1004">
        <v>214.7</v>
      </c>
      <c r="CG122" s="1005"/>
      <c r="CH122" s="1005"/>
      <c r="CI122" s="1005"/>
      <c r="CJ122" s="1005"/>
      <c r="CK122" s="996"/>
      <c r="CL122" s="997"/>
      <c r="CM122" s="997"/>
      <c r="CN122" s="997"/>
      <c r="CO122" s="998"/>
      <c r="CP122" s="1006" t="s">
        <v>406</v>
      </c>
      <c r="CQ122" s="1007"/>
      <c r="CR122" s="1007"/>
      <c r="CS122" s="1007"/>
      <c r="CT122" s="1007"/>
      <c r="CU122" s="1007"/>
      <c r="CV122" s="1007"/>
      <c r="CW122" s="1007"/>
      <c r="CX122" s="1007"/>
      <c r="CY122" s="1007"/>
      <c r="CZ122" s="1007"/>
      <c r="DA122" s="1007"/>
      <c r="DB122" s="1007"/>
      <c r="DC122" s="1007"/>
      <c r="DD122" s="1007"/>
      <c r="DE122" s="1007"/>
      <c r="DF122" s="1008"/>
      <c r="DG122" s="912">
        <v>1470807</v>
      </c>
      <c r="DH122" s="913"/>
      <c r="DI122" s="913"/>
      <c r="DJ122" s="913"/>
      <c r="DK122" s="913"/>
      <c r="DL122" s="913">
        <v>1384378</v>
      </c>
      <c r="DM122" s="913"/>
      <c r="DN122" s="913"/>
      <c r="DO122" s="913"/>
      <c r="DP122" s="913"/>
      <c r="DQ122" s="913">
        <v>1333146</v>
      </c>
      <c r="DR122" s="913"/>
      <c r="DS122" s="913"/>
      <c r="DT122" s="913"/>
      <c r="DU122" s="913"/>
      <c r="DV122" s="914">
        <v>0.7</v>
      </c>
      <c r="DW122" s="914"/>
      <c r="DX122" s="914"/>
      <c r="DY122" s="914"/>
      <c r="DZ122" s="915"/>
    </row>
    <row r="123" spans="1:130" s="212" customFormat="1" ht="26.25" customHeight="1" x14ac:dyDescent="0.15">
      <c r="A123" s="1044"/>
      <c r="B123" s="936"/>
      <c r="C123" s="909" t="s">
        <v>449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11078</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463</v>
      </c>
      <c r="BP123" s="992"/>
      <c r="BQ123" s="1050">
        <v>555618117</v>
      </c>
      <c r="BR123" s="1051"/>
      <c r="BS123" s="1051"/>
      <c r="BT123" s="1051"/>
      <c r="BU123" s="1051"/>
      <c r="BV123" s="1051">
        <v>565446995</v>
      </c>
      <c r="BW123" s="1051"/>
      <c r="BX123" s="1051"/>
      <c r="BY123" s="1051"/>
      <c r="BZ123" s="1051"/>
      <c r="CA123" s="1051">
        <v>565238884</v>
      </c>
      <c r="CB123" s="1051"/>
      <c r="CC123" s="1051"/>
      <c r="CD123" s="1051"/>
      <c r="CE123" s="1051"/>
      <c r="CF123" s="988"/>
      <c r="CG123" s="989"/>
      <c r="CH123" s="989"/>
      <c r="CI123" s="989"/>
      <c r="CJ123" s="990"/>
      <c r="CK123" s="996"/>
      <c r="CL123" s="997"/>
      <c r="CM123" s="997"/>
      <c r="CN123" s="997"/>
      <c r="CO123" s="998"/>
      <c r="CP123" s="1006" t="s">
        <v>404</v>
      </c>
      <c r="CQ123" s="1007"/>
      <c r="CR123" s="1007"/>
      <c r="CS123" s="1007"/>
      <c r="CT123" s="1007"/>
      <c r="CU123" s="1007"/>
      <c r="CV123" s="1007"/>
      <c r="CW123" s="1007"/>
      <c r="CX123" s="1007"/>
      <c r="CY123" s="1007"/>
      <c r="CZ123" s="1007"/>
      <c r="DA123" s="1007"/>
      <c r="DB123" s="1007"/>
      <c r="DC123" s="1007"/>
      <c r="DD123" s="1007"/>
      <c r="DE123" s="1007"/>
      <c r="DF123" s="1008"/>
      <c r="DG123" s="945">
        <v>822922</v>
      </c>
      <c r="DH123" s="946"/>
      <c r="DI123" s="946"/>
      <c r="DJ123" s="946"/>
      <c r="DK123" s="947"/>
      <c r="DL123" s="948">
        <v>635744</v>
      </c>
      <c r="DM123" s="946"/>
      <c r="DN123" s="946"/>
      <c r="DO123" s="946"/>
      <c r="DP123" s="947"/>
      <c r="DQ123" s="948">
        <v>1191869</v>
      </c>
      <c r="DR123" s="946"/>
      <c r="DS123" s="946"/>
      <c r="DT123" s="946"/>
      <c r="DU123" s="947"/>
      <c r="DV123" s="949">
        <v>0.7</v>
      </c>
      <c r="DW123" s="950"/>
      <c r="DX123" s="950"/>
      <c r="DY123" s="950"/>
      <c r="DZ123" s="951"/>
    </row>
    <row r="124" spans="1:130" s="212" customFormat="1" ht="26.25" customHeight="1" thickBot="1" x14ac:dyDescent="0.2">
      <c r="A124" s="1044"/>
      <c r="B124" s="936"/>
      <c r="C124" s="909" t="s">
        <v>452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34.299999999999997</v>
      </c>
      <c r="BR124" s="1014"/>
      <c r="BS124" s="1014"/>
      <c r="BT124" s="1014"/>
      <c r="BU124" s="1014"/>
      <c r="BV124" s="1014">
        <v>31.9</v>
      </c>
      <c r="BW124" s="1014"/>
      <c r="BX124" s="1014"/>
      <c r="BY124" s="1014"/>
      <c r="BZ124" s="1014"/>
      <c r="CA124" s="1014">
        <v>30.9</v>
      </c>
      <c r="CB124" s="1014"/>
      <c r="CC124" s="1014"/>
      <c r="CD124" s="1014"/>
      <c r="CE124" s="1014"/>
      <c r="CF124" s="1015"/>
      <c r="CG124" s="1016"/>
      <c r="CH124" s="1016"/>
      <c r="CI124" s="1016"/>
      <c r="CJ124" s="1017"/>
      <c r="CK124" s="999"/>
      <c r="CL124" s="999"/>
      <c r="CM124" s="999"/>
      <c r="CN124" s="999"/>
      <c r="CO124" s="1000"/>
      <c r="CP124" s="1006" t="s">
        <v>465</v>
      </c>
      <c r="CQ124" s="1007"/>
      <c r="CR124" s="1007"/>
      <c r="CS124" s="1007"/>
      <c r="CT124" s="1007"/>
      <c r="CU124" s="1007"/>
      <c r="CV124" s="1007"/>
      <c r="CW124" s="1007"/>
      <c r="CX124" s="1007"/>
      <c r="CY124" s="1007"/>
      <c r="CZ124" s="1007"/>
      <c r="DA124" s="1007"/>
      <c r="DB124" s="1007"/>
      <c r="DC124" s="1007"/>
      <c r="DD124" s="1007"/>
      <c r="DE124" s="1007"/>
      <c r="DF124" s="1008"/>
      <c r="DG124" s="991">
        <v>703907</v>
      </c>
      <c r="DH124" s="973"/>
      <c r="DI124" s="973"/>
      <c r="DJ124" s="973"/>
      <c r="DK124" s="974"/>
      <c r="DL124" s="972">
        <v>605585</v>
      </c>
      <c r="DM124" s="973"/>
      <c r="DN124" s="973"/>
      <c r="DO124" s="973"/>
      <c r="DP124" s="974"/>
      <c r="DQ124" s="972">
        <v>552036</v>
      </c>
      <c r="DR124" s="973"/>
      <c r="DS124" s="973"/>
      <c r="DT124" s="973"/>
      <c r="DU124" s="974"/>
      <c r="DV124" s="975">
        <v>0.3</v>
      </c>
      <c r="DW124" s="976"/>
      <c r="DX124" s="976"/>
      <c r="DY124" s="976"/>
      <c r="DZ124" s="977"/>
    </row>
    <row r="125" spans="1:130" s="212" customFormat="1" ht="26.25" customHeight="1" x14ac:dyDescent="0.15">
      <c r="A125" s="1044"/>
      <c r="B125" s="936"/>
      <c r="C125" s="909" t="s">
        <v>454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466</v>
      </c>
      <c r="CL125" s="994"/>
      <c r="CM125" s="994"/>
      <c r="CN125" s="994"/>
      <c r="CO125" s="995"/>
      <c r="CP125" s="916" t="s">
        <v>467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727778</v>
      </c>
      <c r="AB126" s="946"/>
      <c r="AC126" s="946"/>
      <c r="AD126" s="946"/>
      <c r="AE126" s="947"/>
      <c r="AF126" s="948">
        <v>703589</v>
      </c>
      <c r="AG126" s="946"/>
      <c r="AH126" s="946"/>
      <c r="AI126" s="946"/>
      <c r="AJ126" s="947"/>
      <c r="AK126" s="948">
        <v>13862</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468</v>
      </c>
      <c r="CQ126" s="910"/>
      <c r="CR126" s="910"/>
      <c r="CS126" s="910"/>
      <c r="CT126" s="910"/>
      <c r="CU126" s="910"/>
      <c r="CV126" s="910"/>
      <c r="CW126" s="910"/>
      <c r="CX126" s="910"/>
      <c r="CY126" s="910"/>
      <c r="CZ126" s="910"/>
      <c r="DA126" s="910"/>
      <c r="DB126" s="910"/>
      <c r="DC126" s="910"/>
      <c r="DD126" s="910"/>
      <c r="DE126" s="910"/>
      <c r="DF126" s="911"/>
      <c r="DG126" s="912">
        <v>2058777</v>
      </c>
      <c r="DH126" s="913"/>
      <c r="DI126" s="913"/>
      <c r="DJ126" s="913"/>
      <c r="DK126" s="913"/>
      <c r="DL126" s="913">
        <v>1965526</v>
      </c>
      <c r="DM126" s="913"/>
      <c r="DN126" s="913"/>
      <c r="DO126" s="913"/>
      <c r="DP126" s="913"/>
      <c r="DQ126" s="913">
        <v>735534</v>
      </c>
      <c r="DR126" s="913"/>
      <c r="DS126" s="913"/>
      <c r="DT126" s="913"/>
      <c r="DU126" s="913"/>
      <c r="DV126" s="914">
        <v>0.4</v>
      </c>
      <c r="DW126" s="914"/>
      <c r="DX126" s="914"/>
      <c r="DY126" s="914"/>
      <c r="DZ126" s="915"/>
    </row>
    <row r="127" spans="1:130" s="212" customFormat="1" ht="26.25" customHeight="1" x14ac:dyDescent="0.15">
      <c r="A127" s="1045"/>
      <c r="B127" s="938"/>
      <c r="C127" s="960" t="s">
        <v>469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245</v>
      </c>
      <c r="AB127" s="946"/>
      <c r="AC127" s="946"/>
      <c r="AD127" s="946"/>
      <c r="AE127" s="947"/>
      <c r="AF127" s="948">
        <v>21</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470</v>
      </c>
      <c r="AY127" s="1019"/>
      <c r="AZ127" s="1019"/>
      <c r="BA127" s="1019"/>
      <c r="BB127" s="1019"/>
      <c r="BC127" s="1019"/>
      <c r="BD127" s="1019"/>
      <c r="BE127" s="1020"/>
      <c r="BF127" s="1021" t="s">
        <v>471</v>
      </c>
      <c r="BG127" s="1019"/>
      <c r="BH127" s="1019"/>
      <c r="BI127" s="1019"/>
      <c r="BJ127" s="1019"/>
      <c r="BK127" s="1019"/>
      <c r="BL127" s="1020"/>
      <c r="BM127" s="1021" t="s">
        <v>472</v>
      </c>
      <c r="BN127" s="1019"/>
      <c r="BO127" s="1019"/>
      <c r="BP127" s="1019"/>
      <c r="BQ127" s="1019"/>
      <c r="BR127" s="1019"/>
      <c r="BS127" s="1020"/>
      <c r="BT127" s="1021" t="s">
        <v>473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476</v>
      </c>
      <c r="X128" s="1030"/>
      <c r="Y128" s="1030"/>
      <c r="Z128" s="1031"/>
      <c r="AA128" s="1032">
        <v>10155431</v>
      </c>
      <c r="AB128" s="1033"/>
      <c r="AC128" s="1033"/>
      <c r="AD128" s="1033"/>
      <c r="AE128" s="1034"/>
      <c r="AF128" s="1035">
        <v>10173563</v>
      </c>
      <c r="AG128" s="1033"/>
      <c r="AH128" s="1033"/>
      <c r="AI128" s="1033"/>
      <c r="AJ128" s="1034"/>
      <c r="AK128" s="1035">
        <v>11126179</v>
      </c>
      <c r="AL128" s="1033"/>
      <c r="AM128" s="1033"/>
      <c r="AN128" s="1033"/>
      <c r="AO128" s="1034"/>
      <c r="AP128" s="1036"/>
      <c r="AQ128" s="1037"/>
      <c r="AR128" s="1037"/>
      <c r="AS128" s="1037"/>
      <c r="AT128" s="1038"/>
      <c r="AU128" s="214"/>
      <c r="AV128" s="214"/>
      <c r="AW128" s="214"/>
      <c r="AX128" s="883" t="s">
        <v>477</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479</v>
      </c>
      <c r="X129" s="1058"/>
      <c r="Y129" s="1058"/>
      <c r="Z129" s="1059"/>
      <c r="AA129" s="945">
        <v>193465064</v>
      </c>
      <c r="AB129" s="946"/>
      <c r="AC129" s="946"/>
      <c r="AD129" s="946"/>
      <c r="AE129" s="947"/>
      <c r="AF129" s="948">
        <v>197591090</v>
      </c>
      <c r="AG129" s="946"/>
      <c r="AH129" s="946"/>
      <c r="AI129" s="946"/>
      <c r="AJ129" s="947"/>
      <c r="AK129" s="948">
        <v>203028710</v>
      </c>
      <c r="AL129" s="946"/>
      <c r="AM129" s="946"/>
      <c r="AN129" s="946"/>
      <c r="AO129" s="947"/>
      <c r="AP129" s="1060"/>
      <c r="AQ129" s="1061"/>
      <c r="AR129" s="1061"/>
      <c r="AS129" s="1061"/>
      <c r="AT129" s="1062"/>
      <c r="AU129" s="215"/>
      <c r="AV129" s="215"/>
      <c r="AW129" s="215"/>
      <c r="AX129" s="1052" t="s">
        <v>480</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481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482</v>
      </c>
      <c r="X130" s="1058"/>
      <c r="Y130" s="1058"/>
      <c r="Z130" s="1059"/>
      <c r="AA130" s="945">
        <v>22975905</v>
      </c>
      <c r="AB130" s="946"/>
      <c r="AC130" s="946"/>
      <c r="AD130" s="946"/>
      <c r="AE130" s="947"/>
      <c r="AF130" s="948">
        <v>23016529</v>
      </c>
      <c r="AG130" s="946"/>
      <c r="AH130" s="946"/>
      <c r="AI130" s="946"/>
      <c r="AJ130" s="947"/>
      <c r="AK130" s="948">
        <v>22399537</v>
      </c>
      <c r="AL130" s="946"/>
      <c r="AM130" s="946"/>
      <c r="AN130" s="946"/>
      <c r="AO130" s="947"/>
      <c r="AP130" s="1060"/>
      <c r="AQ130" s="1061"/>
      <c r="AR130" s="1061"/>
      <c r="AS130" s="1061"/>
      <c r="AT130" s="1062"/>
      <c r="AU130" s="215"/>
      <c r="AV130" s="215"/>
      <c r="AW130" s="215"/>
      <c r="AX130" s="1052" t="s">
        <v>483</v>
      </c>
      <c r="AY130" s="910"/>
      <c r="AZ130" s="910"/>
      <c r="BA130" s="910"/>
      <c r="BB130" s="910"/>
      <c r="BC130" s="910"/>
      <c r="BD130" s="910"/>
      <c r="BE130" s="911"/>
      <c r="BF130" s="1088">
        <v>5.9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484</v>
      </c>
      <c r="X131" s="1095"/>
      <c r="Y131" s="1095"/>
      <c r="Z131" s="1096"/>
      <c r="AA131" s="991">
        <v>170489159</v>
      </c>
      <c r="AB131" s="973"/>
      <c r="AC131" s="973"/>
      <c r="AD131" s="973"/>
      <c r="AE131" s="974"/>
      <c r="AF131" s="972">
        <v>174574561</v>
      </c>
      <c r="AG131" s="973"/>
      <c r="AH131" s="973"/>
      <c r="AI131" s="973"/>
      <c r="AJ131" s="974"/>
      <c r="AK131" s="972">
        <v>180629173</v>
      </c>
      <c r="AL131" s="973"/>
      <c r="AM131" s="973"/>
      <c r="AN131" s="973"/>
      <c r="AO131" s="974"/>
      <c r="AP131" s="1097"/>
      <c r="AQ131" s="1098"/>
      <c r="AR131" s="1098"/>
      <c r="AS131" s="1098"/>
      <c r="AT131" s="1099"/>
      <c r="AU131" s="215"/>
      <c r="AV131" s="215"/>
      <c r="AW131" s="215"/>
      <c r="AX131" s="1070" t="s">
        <v>485</v>
      </c>
      <c r="AY131" s="713"/>
      <c r="AZ131" s="713"/>
      <c r="BA131" s="713"/>
      <c r="BB131" s="713"/>
      <c r="BC131" s="713"/>
      <c r="BD131" s="713"/>
      <c r="BE131" s="1023"/>
      <c r="BF131" s="1071">
        <v>30.9</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487</v>
      </c>
      <c r="W132" s="1081"/>
      <c r="X132" s="1081"/>
      <c r="Y132" s="1081"/>
      <c r="Z132" s="1082"/>
      <c r="AA132" s="1083">
        <v>6.4317068979999998</v>
      </c>
      <c r="AB132" s="1084"/>
      <c r="AC132" s="1084"/>
      <c r="AD132" s="1084"/>
      <c r="AE132" s="1085"/>
      <c r="AF132" s="1086">
        <v>6.3178014559999998</v>
      </c>
      <c r="AG132" s="1084"/>
      <c r="AH132" s="1084"/>
      <c r="AI132" s="1084"/>
      <c r="AJ132" s="1085"/>
      <c r="AK132" s="1086">
        <v>5.1779631410000002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488</v>
      </c>
      <c r="W133" s="1064"/>
      <c r="X133" s="1064"/>
      <c r="Y133" s="1064"/>
      <c r="Z133" s="1065"/>
      <c r="AA133" s="1066">
        <v>6.3</v>
      </c>
      <c r="AB133" s="1067"/>
      <c r="AC133" s="1067"/>
      <c r="AD133" s="1067"/>
      <c r="AE133" s="1068"/>
      <c r="AF133" s="1066">
        <v>6.1</v>
      </c>
      <c r="AG133" s="1067"/>
      <c r="AH133" s="1067"/>
      <c r="AI133" s="1067"/>
      <c r="AJ133" s="1068"/>
      <c r="AK133" s="1066">
        <v>5.9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eE3DYs+6Vv7to8/uJrv8x9RJguiuoS10WTGYjKX3x2GRfT/7p/7/GIiu3un5IIG9SiXFAKyunSutTppzBpmzg==" saltValue="ejBxq2NruhdLWyIQK1g7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YmhRevItkRrIQcobvQpTGULm+OBe8ElkQwrr3vpQDdvBtSccJKpUek55ei55yLUdCt+JkU5/ZrcPDAoT1jVqg==" saltValue="+DQJlH55VOEmtmrs/8p0B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lSRc9paZBTiT3ccHKvDyauKcWWjZ+fqPhRKnL5LIez4E/mUHT+P0cR4l4PDhwTI7tdR26Xt78Ccp5YH22cYHw==" saltValue="CQuy+iFcP4udi1ApvOhT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490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491</v>
      </c>
      <c r="AL6" s="248"/>
      <c r="AM6" s="248"/>
      <c r="AN6" s="248"/>
    </row>
    <row r="7" spans="1:46" ht="13.5" customHeight="1" x14ac:dyDescent="0.15">
      <c r="A7" s="247"/>
      <c r="AK7" s="250"/>
      <c r="AL7" s="251"/>
      <c r="AM7" s="251"/>
      <c r="AN7" s="252"/>
      <c r="AO7" s="1101" t="s">
        <v>492</v>
      </c>
      <c r="AP7" s="253"/>
      <c r="AQ7" s="254" t="s">
        <v>493</v>
      </c>
      <c r="AR7" s="255"/>
    </row>
    <row r="8" spans="1:46" x14ac:dyDescent="0.15">
      <c r="A8" s="247"/>
      <c r="AK8" s="256"/>
      <c r="AL8" s="257"/>
      <c r="AM8" s="257"/>
      <c r="AN8" s="258"/>
      <c r="AO8" s="1102"/>
      <c r="AP8" s="259" t="s">
        <v>494</v>
      </c>
      <c r="AQ8" s="260" t="s">
        <v>495</v>
      </c>
      <c r="AR8" s="261" t="s">
        <v>496</v>
      </c>
    </row>
    <row r="9" spans="1:46" x14ac:dyDescent="0.15">
      <c r="A9" s="247"/>
      <c r="AK9" s="1103" t="s">
        <v>497</v>
      </c>
      <c r="AL9" s="1104"/>
      <c r="AM9" s="1104"/>
      <c r="AN9" s="1105"/>
      <c r="AO9" s="262">
        <v>79137268</v>
      </c>
      <c r="AP9" s="262">
        <v>117628</v>
      </c>
      <c r="AQ9" s="263">
        <v>112291</v>
      </c>
      <c r="AR9" s="264">
        <v>4.8</v>
      </c>
    </row>
    <row r="10" spans="1:46" ht="13.5" customHeight="1" x14ac:dyDescent="0.15">
      <c r="A10" s="247"/>
      <c r="AK10" s="1103" t="s">
        <v>498</v>
      </c>
      <c r="AL10" s="1104"/>
      <c r="AM10" s="1104"/>
      <c r="AN10" s="1105"/>
      <c r="AO10" s="265">
        <v>16677</v>
      </c>
      <c r="AP10" s="265">
        <v>25</v>
      </c>
      <c r="AQ10" s="266">
        <v>121</v>
      </c>
      <c r="AR10" s="267">
        <v>-79.3</v>
      </c>
    </row>
    <row r="11" spans="1:46" ht="13.5" customHeight="1" x14ac:dyDescent="0.15">
      <c r="A11" s="247"/>
      <c r="AK11" s="1103" t="s">
        <v>499</v>
      </c>
      <c r="AL11" s="1104"/>
      <c r="AM11" s="1104"/>
      <c r="AN11" s="1105"/>
      <c r="AO11" s="265">
        <v>1031398</v>
      </c>
      <c r="AP11" s="265">
        <v>1533</v>
      </c>
      <c r="AQ11" s="266">
        <v>1235</v>
      </c>
      <c r="AR11" s="267">
        <v>24.1</v>
      </c>
    </row>
    <row r="12" spans="1:46" ht="13.5" customHeight="1" x14ac:dyDescent="0.15">
      <c r="A12" s="247"/>
      <c r="AK12" s="1103" t="s">
        <v>500</v>
      </c>
      <c r="AL12" s="1104"/>
      <c r="AM12" s="1104"/>
      <c r="AN12" s="1105"/>
      <c r="AO12" s="265" t="s">
        <v>501</v>
      </c>
      <c r="AP12" s="265" t="s">
        <v>501</v>
      </c>
      <c r="AQ12" s="266">
        <v>3</v>
      </c>
      <c r="AR12" s="267" t="s">
        <v>501</v>
      </c>
    </row>
    <row r="13" spans="1:46" ht="13.5" customHeight="1" x14ac:dyDescent="0.15">
      <c r="A13" s="247"/>
      <c r="AK13" s="1103" t="s">
        <v>502</v>
      </c>
      <c r="AL13" s="1104"/>
      <c r="AM13" s="1104"/>
      <c r="AN13" s="1105"/>
      <c r="AO13" s="265">
        <v>1942548</v>
      </c>
      <c r="AP13" s="265">
        <v>2887</v>
      </c>
      <c r="AQ13" s="266">
        <v>2021</v>
      </c>
      <c r="AR13" s="267">
        <v>42.9</v>
      </c>
    </row>
    <row r="14" spans="1:46" ht="13.5" customHeight="1" x14ac:dyDescent="0.15">
      <c r="A14" s="247"/>
      <c r="AK14" s="1103" t="s">
        <v>503</v>
      </c>
      <c r="AL14" s="1104"/>
      <c r="AM14" s="1104"/>
      <c r="AN14" s="1105"/>
      <c r="AO14" s="265">
        <v>1539060</v>
      </c>
      <c r="AP14" s="265">
        <v>2288</v>
      </c>
      <c r="AQ14" s="266">
        <v>1404</v>
      </c>
      <c r="AR14" s="267">
        <v>63</v>
      </c>
    </row>
    <row r="15" spans="1:46" ht="13.5" customHeight="1" x14ac:dyDescent="0.15">
      <c r="A15" s="247"/>
      <c r="AK15" s="1106" t="s">
        <v>504</v>
      </c>
      <c r="AL15" s="1107"/>
      <c r="AM15" s="1107"/>
      <c r="AN15" s="1108"/>
      <c r="AO15" s="265">
        <v>-5849561</v>
      </c>
      <c r="AP15" s="265">
        <v>-8695</v>
      </c>
      <c r="AQ15" s="266">
        <v>-7200</v>
      </c>
      <c r="AR15" s="267">
        <v>20.8</v>
      </c>
    </row>
    <row r="16" spans="1:46" x14ac:dyDescent="0.15">
      <c r="A16" s="247"/>
      <c r="AK16" s="1106" t="s">
        <v>177</v>
      </c>
      <c r="AL16" s="1107"/>
      <c r="AM16" s="1107"/>
      <c r="AN16" s="1108"/>
      <c r="AO16" s="265">
        <v>77817390</v>
      </c>
      <c r="AP16" s="265">
        <v>115666</v>
      </c>
      <c r="AQ16" s="266">
        <v>109874</v>
      </c>
      <c r="AR16" s="267">
        <v>5.3</v>
      </c>
    </row>
    <row r="17" spans="1:46" x14ac:dyDescent="0.15">
      <c r="A17" s="247"/>
    </row>
    <row r="18" spans="1:46" x14ac:dyDescent="0.15">
      <c r="A18" s="247"/>
      <c r="AQ18" s="268"/>
      <c r="AR18" s="268"/>
    </row>
    <row r="19" spans="1:46" x14ac:dyDescent="0.15">
      <c r="A19" s="247"/>
      <c r="AK19" s="243" t="s">
        <v>505</v>
      </c>
    </row>
    <row r="20" spans="1:46" x14ac:dyDescent="0.15">
      <c r="A20" s="247"/>
      <c r="AK20" s="269"/>
      <c r="AL20" s="270"/>
      <c r="AM20" s="270"/>
      <c r="AN20" s="271"/>
      <c r="AO20" s="272" t="s">
        <v>506</v>
      </c>
      <c r="AP20" s="273" t="s">
        <v>507</v>
      </c>
      <c r="AQ20" s="274" t="s">
        <v>508</v>
      </c>
      <c r="AR20" s="275"/>
    </row>
    <row r="21" spans="1:46" s="248" customFormat="1" x14ac:dyDescent="0.15">
      <c r="A21" s="276"/>
      <c r="AK21" s="1109" t="s">
        <v>509</v>
      </c>
      <c r="AL21" s="1110"/>
      <c r="AM21" s="1110"/>
      <c r="AN21" s="1111"/>
      <c r="AO21" s="277">
        <v>11.9</v>
      </c>
      <c r="AP21" s="278">
        <v>11.47</v>
      </c>
      <c r="AQ21" s="279">
        <v>0.43</v>
      </c>
      <c r="AS21" s="280"/>
      <c r="AT21" s="276"/>
    </row>
    <row r="22" spans="1:46" s="248" customFormat="1" x14ac:dyDescent="0.15">
      <c r="A22" s="276"/>
      <c r="AK22" s="1109" t="s">
        <v>510</v>
      </c>
      <c r="AL22" s="1110"/>
      <c r="AM22" s="1110"/>
      <c r="AN22" s="1111"/>
      <c r="AO22" s="281">
        <v>100.9</v>
      </c>
      <c r="AP22" s="282">
        <v>99.8</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511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512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513</v>
      </c>
      <c r="AL29" s="248"/>
      <c r="AM29" s="248"/>
      <c r="AN29" s="248"/>
      <c r="AS29" s="290"/>
    </row>
    <row r="30" spans="1:46" ht="13.5" customHeight="1" x14ac:dyDescent="0.15">
      <c r="A30" s="247"/>
      <c r="AK30" s="250"/>
      <c r="AL30" s="251"/>
      <c r="AM30" s="251"/>
      <c r="AN30" s="252"/>
      <c r="AO30" s="1101" t="s">
        <v>492</v>
      </c>
      <c r="AP30" s="253"/>
      <c r="AQ30" s="254" t="s">
        <v>493</v>
      </c>
      <c r="AR30" s="255"/>
    </row>
    <row r="31" spans="1:46" x14ac:dyDescent="0.15">
      <c r="A31" s="247"/>
      <c r="AK31" s="256"/>
      <c r="AL31" s="257"/>
      <c r="AM31" s="257"/>
      <c r="AN31" s="258"/>
      <c r="AO31" s="1102"/>
      <c r="AP31" s="259" t="s">
        <v>494</v>
      </c>
      <c r="AQ31" s="260" t="s">
        <v>495</v>
      </c>
      <c r="AR31" s="261" t="s">
        <v>496</v>
      </c>
    </row>
    <row r="32" spans="1:46" ht="27" customHeight="1" x14ac:dyDescent="0.15">
      <c r="A32" s="247"/>
      <c r="AK32" s="1117" t="s">
        <v>514</v>
      </c>
      <c r="AL32" s="1118"/>
      <c r="AM32" s="1118"/>
      <c r="AN32" s="1119"/>
      <c r="AO32" s="291">
        <v>24496435</v>
      </c>
      <c r="AP32" s="291">
        <v>36411</v>
      </c>
      <c r="AQ32" s="292">
        <v>29025</v>
      </c>
      <c r="AR32" s="293">
        <v>25.4</v>
      </c>
    </row>
    <row r="33" spans="1:46" ht="13.5" customHeight="1" x14ac:dyDescent="0.15">
      <c r="A33" s="247"/>
      <c r="AK33" s="1117" t="s">
        <v>515</v>
      </c>
      <c r="AL33" s="1118"/>
      <c r="AM33" s="1118"/>
      <c r="AN33" s="1119"/>
      <c r="AO33" s="291">
        <v>30748</v>
      </c>
      <c r="AP33" s="291">
        <v>46</v>
      </c>
      <c r="AQ33" s="292">
        <v>2558</v>
      </c>
      <c r="AR33" s="293">
        <v>-98.2</v>
      </c>
    </row>
    <row r="34" spans="1:46" ht="27" customHeight="1" x14ac:dyDescent="0.15">
      <c r="A34" s="247"/>
      <c r="AK34" s="1117" t="s">
        <v>516</v>
      </c>
      <c r="AL34" s="1118"/>
      <c r="AM34" s="1118"/>
      <c r="AN34" s="1119"/>
      <c r="AO34" s="291">
        <v>12515000</v>
      </c>
      <c r="AP34" s="291">
        <v>18602</v>
      </c>
      <c r="AQ34" s="292">
        <v>21936</v>
      </c>
      <c r="AR34" s="293">
        <v>-15.2</v>
      </c>
    </row>
    <row r="35" spans="1:46" ht="27" customHeight="1" x14ac:dyDescent="0.15">
      <c r="A35" s="247"/>
      <c r="AK35" s="1117" t="s">
        <v>517</v>
      </c>
      <c r="AL35" s="1118"/>
      <c r="AM35" s="1118"/>
      <c r="AN35" s="1119"/>
      <c r="AO35" s="291">
        <v>5371678</v>
      </c>
      <c r="AP35" s="291">
        <v>7984</v>
      </c>
      <c r="AQ35" s="292">
        <v>9222</v>
      </c>
      <c r="AR35" s="293">
        <v>-13.4</v>
      </c>
    </row>
    <row r="36" spans="1:46" ht="27" customHeight="1" x14ac:dyDescent="0.15">
      <c r="A36" s="247"/>
      <c r="AK36" s="1117" t="s">
        <v>518</v>
      </c>
      <c r="AL36" s="1118"/>
      <c r="AM36" s="1118"/>
      <c r="AN36" s="1119"/>
      <c r="AO36" s="291">
        <v>100120</v>
      </c>
      <c r="AP36" s="291">
        <v>149</v>
      </c>
      <c r="AQ36" s="292">
        <v>155</v>
      </c>
      <c r="AR36" s="293">
        <v>-3.9</v>
      </c>
    </row>
    <row r="37" spans="1:46" ht="13.5" customHeight="1" x14ac:dyDescent="0.15">
      <c r="A37" s="247"/>
      <c r="AK37" s="1117" t="s">
        <v>519</v>
      </c>
      <c r="AL37" s="1118"/>
      <c r="AM37" s="1118"/>
      <c r="AN37" s="1119"/>
      <c r="AO37" s="291">
        <v>364647</v>
      </c>
      <c r="AP37" s="291">
        <v>542</v>
      </c>
      <c r="AQ37" s="292">
        <v>1054</v>
      </c>
      <c r="AR37" s="293">
        <v>-48.6</v>
      </c>
    </row>
    <row r="38" spans="1:46" ht="27" customHeight="1" x14ac:dyDescent="0.15">
      <c r="A38" s="247"/>
      <c r="AK38" s="1120" t="s">
        <v>520</v>
      </c>
      <c r="AL38" s="1121"/>
      <c r="AM38" s="1121"/>
      <c r="AN38" s="1122"/>
      <c r="AO38" s="294" t="s">
        <v>501</v>
      </c>
      <c r="AP38" s="294" t="s">
        <v>501</v>
      </c>
      <c r="AQ38" s="295">
        <v>1</v>
      </c>
      <c r="AR38" s="283" t="s">
        <v>501</v>
      </c>
      <c r="AS38" s="290"/>
    </row>
    <row r="39" spans="1:46" x14ac:dyDescent="0.15">
      <c r="A39" s="247"/>
      <c r="AK39" s="1120" t="s">
        <v>521</v>
      </c>
      <c r="AL39" s="1121"/>
      <c r="AM39" s="1121"/>
      <c r="AN39" s="1122"/>
      <c r="AO39" s="291">
        <v>-11126179</v>
      </c>
      <c r="AP39" s="291">
        <v>-16538</v>
      </c>
      <c r="AQ39" s="292">
        <v>-17788</v>
      </c>
      <c r="AR39" s="293">
        <v>-7</v>
      </c>
      <c r="AS39" s="290"/>
    </row>
    <row r="40" spans="1:46" ht="27" customHeight="1" x14ac:dyDescent="0.15">
      <c r="A40" s="247"/>
      <c r="AK40" s="1117" t="s">
        <v>522</v>
      </c>
      <c r="AL40" s="1118"/>
      <c r="AM40" s="1118"/>
      <c r="AN40" s="1119"/>
      <c r="AO40" s="291">
        <v>-22399537</v>
      </c>
      <c r="AP40" s="291">
        <v>-33294</v>
      </c>
      <c r="AQ40" s="292">
        <v>-29583</v>
      </c>
      <c r="AR40" s="293">
        <v>12.5</v>
      </c>
      <c r="AS40" s="290"/>
    </row>
    <row r="41" spans="1:46" x14ac:dyDescent="0.15">
      <c r="A41" s="247"/>
      <c r="AK41" s="1123" t="s">
        <v>287</v>
      </c>
      <c r="AL41" s="1124"/>
      <c r="AM41" s="1124"/>
      <c r="AN41" s="1125"/>
      <c r="AO41" s="291">
        <v>9352912</v>
      </c>
      <c r="AP41" s="291">
        <v>13902</v>
      </c>
      <c r="AQ41" s="292">
        <v>16580</v>
      </c>
      <c r="AR41" s="293">
        <v>-16.2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523</v>
      </c>
    </row>
    <row r="48" spans="1:46" x14ac:dyDescent="0.15">
      <c r="A48" s="247"/>
      <c r="AK48" s="301" t="s">
        <v>524</v>
      </c>
      <c r="AL48" s="301"/>
      <c r="AM48" s="301"/>
      <c r="AN48" s="301"/>
      <c r="AO48" s="301"/>
      <c r="AP48" s="301"/>
      <c r="AQ48" s="302"/>
      <c r="AR48" s="301"/>
    </row>
    <row r="49" spans="1:44" ht="13.5" customHeight="1" x14ac:dyDescent="0.15">
      <c r="A49" s="247"/>
      <c r="AK49" s="303"/>
      <c r="AL49" s="304"/>
      <c r="AM49" s="1112" t="s">
        <v>492</v>
      </c>
      <c r="AN49" s="1114" t="s">
        <v>525</v>
      </c>
      <c r="AO49" s="1115"/>
      <c r="AP49" s="1115"/>
      <c r="AQ49" s="1115"/>
      <c r="AR49" s="1116"/>
    </row>
    <row r="50" spans="1:44" x14ac:dyDescent="0.15">
      <c r="A50" s="247"/>
      <c r="AK50" s="305"/>
      <c r="AL50" s="306"/>
      <c r="AM50" s="1113"/>
      <c r="AN50" s="307" t="s">
        <v>526</v>
      </c>
      <c r="AO50" s="308" t="s">
        <v>527</v>
      </c>
      <c r="AP50" s="309" t="s">
        <v>528</v>
      </c>
      <c r="AQ50" s="310" t="s">
        <v>529</v>
      </c>
      <c r="AR50" s="311" t="s">
        <v>530</v>
      </c>
    </row>
    <row r="51" spans="1:44" x14ac:dyDescent="0.15">
      <c r="A51" s="247"/>
      <c r="AK51" s="303" t="s">
        <v>531</v>
      </c>
      <c r="AL51" s="304"/>
      <c r="AM51" s="312">
        <v>45551881</v>
      </c>
      <c r="AN51" s="313">
        <v>65609</v>
      </c>
      <c r="AO51" s="314">
        <v>16.7</v>
      </c>
      <c r="AP51" s="315">
        <v>58766</v>
      </c>
      <c r="AQ51" s="316">
        <v>2.9</v>
      </c>
      <c r="AR51" s="317">
        <v>13.8</v>
      </c>
    </row>
    <row r="52" spans="1:44" x14ac:dyDescent="0.15">
      <c r="A52" s="247"/>
      <c r="AK52" s="318"/>
      <c r="AL52" s="319" t="s">
        <v>532</v>
      </c>
      <c r="AM52" s="320">
        <v>20973408</v>
      </c>
      <c r="AN52" s="321">
        <v>30208</v>
      </c>
      <c r="AO52" s="322">
        <v>8.9</v>
      </c>
      <c r="AP52" s="323">
        <v>29363</v>
      </c>
      <c r="AQ52" s="324">
        <v>-2.5</v>
      </c>
      <c r="AR52" s="325">
        <v>11.4</v>
      </c>
    </row>
    <row r="53" spans="1:44" x14ac:dyDescent="0.15">
      <c r="A53" s="247"/>
      <c r="AK53" s="303" t="s">
        <v>533</v>
      </c>
      <c r="AL53" s="304"/>
      <c r="AM53" s="312">
        <v>38121160</v>
      </c>
      <c r="AN53" s="313">
        <v>55322</v>
      </c>
      <c r="AO53" s="314">
        <v>-15.7</v>
      </c>
      <c r="AP53" s="315">
        <v>62482</v>
      </c>
      <c r="AQ53" s="316">
        <v>6.3</v>
      </c>
      <c r="AR53" s="317">
        <v>-22</v>
      </c>
    </row>
    <row r="54" spans="1:44" x14ac:dyDescent="0.15">
      <c r="A54" s="247"/>
      <c r="AK54" s="318"/>
      <c r="AL54" s="319" t="s">
        <v>532</v>
      </c>
      <c r="AM54" s="320">
        <v>17246292</v>
      </c>
      <c r="AN54" s="321">
        <v>25028</v>
      </c>
      <c r="AO54" s="322">
        <v>-17.100000000000001</v>
      </c>
      <c r="AP54" s="323">
        <v>34626</v>
      </c>
      <c r="AQ54" s="324">
        <v>17.899999999999999</v>
      </c>
      <c r="AR54" s="325">
        <v>-35</v>
      </c>
    </row>
    <row r="55" spans="1:44" x14ac:dyDescent="0.15">
      <c r="A55" s="247"/>
      <c r="AK55" s="303" t="s">
        <v>534</v>
      </c>
      <c r="AL55" s="304"/>
      <c r="AM55" s="312">
        <v>36457850</v>
      </c>
      <c r="AN55" s="313">
        <v>53321</v>
      </c>
      <c r="AO55" s="314">
        <v>-3.6</v>
      </c>
      <c r="AP55" s="315">
        <v>59288</v>
      </c>
      <c r="AQ55" s="316">
        <v>-5.0999999999999996</v>
      </c>
      <c r="AR55" s="317">
        <v>1.5</v>
      </c>
    </row>
    <row r="56" spans="1:44" x14ac:dyDescent="0.15">
      <c r="A56" s="247"/>
      <c r="AK56" s="318"/>
      <c r="AL56" s="319" t="s">
        <v>532</v>
      </c>
      <c r="AM56" s="320">
        <v>15388900</v>
      </c>
      <c r="AN56" s="321">
        <v>22507</v>
      </c>
      <c r="AO56" s="322">
        <v>-10.1</v>
      </c>
      <c r="AP56" s="323">
        <v>32670</v>
      </c>
      <c r="AQ56" s="324">
        <v>-5.6</v>
      </c>
      <c r="AR56" s="325">
        <v>-4.5</v>
      </c>
    </row>
    <row r="57" spans="1:44" x14ac:dyDescent="0.15">
      <c r="A57" s="247"/>
      <c r="AK57" s="303" t="s">
        <v>535</v>
      </c>
      <c r="AL57" s="304"/>
      <c r="AM57" s="312">
        <v>36791215</v>
      </c>
      <c r="AN57" s="313">
        <v>54285</v>
      </c>
      <c r="AO57" s="314">
        <v>1.8</v>
      </c>
      <c r="AP57" s="315">
        <v>63490</v>
      </c>
      <c r="AQ57" s="316">
        <v>7.1</v>
      </c>
      <c r="AR57" s="317">
        <v>-5.3</v>
      </c>
    </row>
    <row r="58" spans="1:44" x14ac:dyDescent="0.15">
      <c r="A58" s="247"/>
      <c r="AK58" s="318"/>
      <c r="AL58" s="319" t="s">
        <v>532</v>
      </c>
      <c r="AM58" s="320">
        <v>20002830</v>
      </c>
      <c r="AN58" s="321">
        <v>29514</v>
      </c>
      <c r="AO58" s="322">
        <v>31.1</v>
      </c>
      <c r="AP58" s="323">
        <v>35347</v>
      </c>
      <c r="AQ58" s="324">
        <v>8.1999999999999993</v>
      </c>
      <c r="AR58" s="325">
        <v>22.9</v>
      </c>
    </row>
    <row r="59" spans="1:44" x14ac:dyDescent="0.15">
      <c r="A59" s="247"/>
      <c r="AK59" s="303" t="s">
        <v>536</v>
      </c>
      <c r="AL59" s="304"/>
      <c r="AM59" s="312">
        <v>41824810</v>
      </c>
      <c r="AN59" s="313">
        <v>62168</v>
      </c>
      <c r="AO59" s="314">
        <v>14.5</v>
      </c>
      <c r="AP59" s="315">
        <v>68481</v>
      </c>
      <c r="AQ59" s="316">
        <v>7.9</v>
      </c>
      <c r="AR59" s="317">
        <v>6.6</v>
      </c>
    </row>
    <row r="60" spans="1:44" x14ac:dyDescent="0.15">
      <c r="A60" s="247"/>
      <c r="AK60" s="318"/>
      <c r="AL60" s="319" t="s">
        <v>532</v>
      </c>
      <c r="AM60" s="320">
        <v>20782996</v>
      </c>
      <c r="AN60" s="321">
        <v>30891</v>
      </c>
      <c r="AO60" s="322">
        <v>4.7</v>
      </c>
      <c r="AP60" s="323">
        <v>38966</v>
      </c>
      <c r="AQ60" s="324">
        <v>10.199999999999999</v>
      </c>
      <c r="AR60" s="325">
        <v>-5.5</v>
      </c>
    </row>
    <row r="61" spans="1:44" x14ac:dyDescent="0.15">
      <c r="A61" s="247"/>
      <c r="AK61" s="303" t="s">
        <v>537</v>
      </c>
      <c r="AL61" s="326"/>
      <c r="AM61" s="312">
        <v>39749383</v>
      </c>
      <c r="AN61" s="313">
        <v>58141</v>
      </c>
      <c r="AO61" s="314">
        <v>2.7</v>
      </c>
      <c r="AP61" s="315">
        <v>62501</v>
      </c>
      <c r="AQ61" s="327">
        <v>3.8</v>
      </c>
      <c r="AR61" s="317">
        <v>-1.1000000000000001</v>
      </c>
    </row>
    <row r="62" spans="1:44" x14ac:dyDescent="0.15">
      <c r="A62" s="247"/>
      <c r="AK62" s="318"/>
      <c r="AL62" s="319" t="s">
        <v>532</v>
      </c>
      <c r="AM62" s="320">
        <v>18878885</v>
      </c>
      <c r="AN62" s="321">
        <v>27630</v>
      </c>
      <c r="AO62" s="322">
        <v>3.5</v>
      </c>
      <c r="AP62" s="323">
        <v>34194</v>
      </c>
      <c r="AQ62" s="324">
        <v>5.6</v>
      </c>
      <c r="AR62" s="325">
        <v>-2.1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kongOjyiLxDONXb4I4VXyxDR+4YCK2pSiRc4ddtHJ/L/cSEanKWf6oBDuG0iX1XShPtAcDssjqjVmpaROUyVQ==" saltValue="IFHRW9+4hlxv77oEMOoi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489</v>
      </c>
    </row>
    <row r="121" spans="125:125" ht="13.5" hidden="1" customHeight="1" x14ac:dyDescent="0.15">
      <c r="DU121" s="241"/>
    </row>
  </sheetData>
  <sheetProtection algorithmName="SHA-512" hashValue="554xxTtheSVd1cE0evSXknGt9pnaKALE0Wc2cRXmRYGgm8ptB38qwicGKAHRKm7YLI6k0miormj5HT9o8bDUag==" saltValue="I1Y8mA4nd24yA9pKDmdl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489</v>
      </c>
    </row>
  </sheetData>
  <sheetProtection algorithmName="SHA-512" hashValue="6GOmtQCfIBnEV7/ttvJG8/FG0EgO1lgTPhCTAR1U8qOYTgvm+R5IwQ3OwwBIXQLm0P07gdXsestHMMqn03fexg==" saltValue="Pk+g4ykWFCxpeVL3q+bY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126" t="s">
        <v>3</v>
      </c>
      <c r="D47" s="1126"/>
      <c r="E47" s="1127"/>
      <c r="F47" s="11">
        <v>4.53</v>
      </c>
      <c r="G47" s="12">
        <v>5.81</v>
      </c>
      <c r="H47" s="12">
        <v>6.02</v>
      </c>
      <c r="I47" s="12">
        <v>5.9</v>
      </c>
      <c r="J47" s="13">
        <v>5.68</v>
      </c>
    </row>
    <row r="48" spans="2:10" ht="57.75" customHeight="1" x14ac:dyDescent="0.15">
      <c r="B48" s="14"/>
      <c r="C48" s="1128" t="s">
        <v>4</v>
      </c>
      <c r="D48" s="1128"/>
      <c r="E48" s="1129"/>
      <c r="F48" s="15">
        <v>2.8</v>
      </c>
      <c r="G48" s="16">
        <v>3.3</v>
      </c>
      <c r="H48" s="16">
        <v>3.55</v>
      </c>
      <c r="I48" s="16">
        <v>3.4</v>
      </c>
      <c r="J48" s="17">
        <v>3.42</v>
      </c>
    </row>
    <row r="49" spans="2:10" ht="57.75" customHeight="1" thickBot="1" x14ac:dyDescent="0.2">
      <c r="B49" s="18"/>
      <c r="C49" s="1130" t="s">
        <v>5</v>
      </c>
      <c r="D49" s="1130"/>
      <c r="E49" s="1131"/>
      <c r="F49" s="19">
        <v>0.14000000000000001</v>
      </c>
      <c r="G49" s="20">
        <v>2.12</v>
      </c>
      <c r="H49" s="20">
        <v>0.17</v>
      </c>
      <c r="I49" s="20" t="s">
        <v>544</v>
      </c>
      <c r="J49" s="21">
        <v>0.05</v>
      </c>
    </row>
    <row r="50" spans="2:10" x14ac:dyDescent="0.15"/>
  </sheetData>
  <sheetProtection algorithmName="SHA-512" hashValue="/FHTTOUeBWQcvaoCk9D8smGDY6+mQZwx8pBE3Sfb/mHVv5MvN5Jy3SR9FQiwOrDYpmQtxbZG+gaIh5JPS8wRHQ==" saltValue="NFnTcELB7PLUiFoZjkkD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3FF6DA-0058-4CAC-AF9D-D665709FD872}">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2.xml><?xml version="1.0" encoding="utf-8"?>
<ds:datastoreItem xmlns:ds="http://schemas.openxmlformats.org/officeDocument/2006/customXml" ds:itemID="{2D89F3AD-9593-425C-B122-D09A59DEAF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2CDC5F-1E09-4407-9E86-E643E49BFA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2026-03-11T23:43:29Z</cp:lastPrinted>
  <dcterms:created xsi:type="dcterms:W3CDTF">2026-02-23T06:56:59Z</dcterms:created>
  <dcterms:modified xsi:type="dcterms:W3CDTF">2026-03-17T01:05:02Z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