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萬歳愛斗(BANZAIAito)\Downloads\"/>
    </mc:Choice>
  </mc:AlternateContent>
  <xr:revisionPtr revIDLastSave="0" documentId="13_ncr:1_{C213C4AA-C553-4794-8324-D4260E3880F8}" xr6:coauthVersionLast="47" xr6:coauthVersionMax="47" xr10:uidLastSave="{00000000-0000-0000-0000-000000000000}"/>
  <bookViews>
    <workbookView xWindow="-15"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B102" i="12" l="1"/>
  <c r="CW102" i="12"/>
  <c r="CR102" i="12"/>
  <c r="AP88" i="12"/>
  <c r="AF88" i="12"/>
  <c r="AU63" i="12"/>
  <c r="AP63" i="12"/>
  <c r="AP23" i="12" l="1"/>
  <c r="AA31" i="12"/>
  <c r="AA30" i="12"/>
  <c r="AA29" i="12"/>
  <c r="AA28" i="12"/>
  <c r="AA32" i="12"/>
  <c r="AA23" i="12" l="1"/>
  <c r="AA10" i="12" l="1"/>
  <c r="AA9" i="12"/>
  <c r="AA8" i="12"/>
  <c r="AA7"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W38" i="10"/>
  <c r="BE38" i="10"/>
  <c r="AM38" i="10"/>
  <c r="U38" i="10"/>
  <c r="C38" i="10"/>
  <c r="BE37" i="10"/>
  <c r="AM37" i="10"/>
  <c r="U37" i="10"/>
  <c r="BE36" i="10"/>
  <c r="AM36" i="10"/>
  <c r="BW35" i="10"/>
  <c r="BW36" i="10" s="1"/>
  <c r="BW37" i="10" s="1"/>
  <c r="BE35" i="10"/>
  <c r="CO34" i="10"/>
  <c r="CO35" i="10" s="1"/>
  <c r="CO36" i="10" s="1"/>
  <c r="CO37" i="10" s="1"/>
  <c r="CO38" i="10" s="1"/>
  <c r="CO39" i="10" s="1"/>
  <c r="CO40" i="10" s="1"/>
  <c r="BW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U34" i="10"/>
  <c r="U35" i="10" s="1"/>
  <c r="U36" i="10" s="1"/>
  <c r="AM34" i="10" l="1"/>
  <c r="AM35" i="10" s="1"/>
</calcChain>
</file>

<file path=xl/sharedStrings.xml><?xml version="1.0" encoding="utf-8"?>
<sst xmlns="http://schemas.openxmlformats.org/spreadsheetml/2006/main" count="1037" uniqueCount="566">
  <si>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</si>
  <si>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</si>
  <si>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</si>
  <si>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</si>
  <si>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</si>
  <si>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</si>
  <si>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</si>
  <si>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</si>
  <si>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</si>
  <si>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</si>
  <si>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</si>
  <si>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</si>
  <si>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</si>
  <si>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</si>
  <si>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</si>
  <si>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</si>
  <si>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</si>
  <si>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</si>
  <si>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</si>
  <si>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</si>
  <si>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</si>
  <si>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</si>
  <si>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</si>
  <si>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</si>
  <si>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</si>
  <si>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</si>
  <si>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</si>
  <si>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</si>
  <si>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</si>
  <si>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</si>
  <si>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</si>
  <si>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</si>
  <si>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</si>
  <si>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</si>
  <si>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</si>
  <si>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</si>
  <si>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</si>
  <si>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</si>
  <si>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</si>
  <si>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</si>
  <si>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</si>
  <si>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</si>
  <si>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</si>
  <si>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</si>
  <si>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</si>
  <si>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</si>
  <si>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</si>
  <si>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</si>
  <si>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</si>
  <si>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</si>
  <si>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</si>
  <si>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</si>
  <si>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</si>
  <si>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</si>
  <si>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</si>
  <si>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</si>
  <si>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</si>
  <si>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</si>
  <si>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</si>
  <si>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</si>
  <si>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</si>
  <si>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</si>
  <si>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</si>
  <si>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</si>
  <si>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</si>
  <si>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</si>
  <si>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</si>
  <si>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</si>
  <si>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</si>
  <si>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</si>
  <si>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</si>
  <si>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</si>
  <si>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</si>
  <si>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</si>
  <si>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</si>
  <si>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</si>
  <si>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</si>
  <si>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</si>
  <si>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</si>
  <si>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</si>
  <si>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</si>
  <si>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</si>
  <si>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</si>
  <si>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</si>
  <si>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</si>
  <si>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</si>
  <si>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</si>
  <si>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</si>
  <si>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</si>
  <si>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</si>
  <si>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</si>
  <si>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</si>
  <si>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</si>
  <si>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</si>
  <si>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堺市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</si>
  <si>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</si>
  <si>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</si>
  <si>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</si>
  <si>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</si>
  <si>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</si>
  <si>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</si>
  <si>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</si>
  <si>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</si>
  <si>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</si>
  <si>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</si>
  <si>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</si>
  <si>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</si>
  <si>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</si>
  <si>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</si>
  <si>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</si>
  <si>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</si>
  <si>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</si>
  <si>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</si>
  <si>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</si>
  <si>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</si>
  <si>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</si>
  <si>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</si>
  <si>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</si>
  <si>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</si>
  <si>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</si>
  <si>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</si>
  <si>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</si>
  <si>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</si>
  <si>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</si>
  <si>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</si>
  <si>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</si>
  <si>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</si>
  <si>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</si>
  <si>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</si>
  <si>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</si>
  <si>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</si>
  <si>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</si>
  <si>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</si>
  <si>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</si>
  <si>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</si>
  <si>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</si>
  <si>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</si>
  <si>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</si>
  <si>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</si>
  <si>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</si>
  <si>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</si>
  <si>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</si>
  <si>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</si>
  <si>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</si>
  <si>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</si>
  <si>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</si>
  <si>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</si>
  <si>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</si>
  <si>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</si>
  <si>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</si>
  <si>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</si>
  <si>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</si>
  <si>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</si>
  <si>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</si>
  <si>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</si>
  <si>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</si>
  <si>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</si>
  <si>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</si>
  <si>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</si>
  <si>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</si>
  <si>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</si>
  <si>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</si>
  <si>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</si>
  <si>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</si>
  <si>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</si>
  <si>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</si>
  <si>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</si>
  <si>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</si>
  <si>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</si>
  <si>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</si>
  <si>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</si>
  <si>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</si>
  <si>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</si>
  <si>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</si>
  <si>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</si>
  <si>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</si>
  <si>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</si>
  <si>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</si>
  <si>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</si>
  <si>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</si>
  <si>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</si>
  <si>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</si>
  <si>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</si>
  <si>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</si>
  <si>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</si>
  <si>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</si>
  <si>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</si>
  <si>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</si>
  <si>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</si>
  <si>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</si>
  <si>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</si>
  <si>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</si>
  <si>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</si>
  <si>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</si>
  <si>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</si>
  <si>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</si>
  <si>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</si>
  <si>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</si>
  <si>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</si>
  <si>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</si>
  <si>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</si>
  <si>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</si>
  <si>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</si>
  <si>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</si>
  <si>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</si>
  <si>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</si>
  <si>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</si>
  <si>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</si>
  <si>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</si>
  <si>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</si>
  <si>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</si>
  <si>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</si>
  <si>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</si>
  <si>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</si>
  <si>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</si>
  <si>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</si>
  <si>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</si>
  <si>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</si>
  <si>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</si>
  <si>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</si>
  <si>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</si>
  <si>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</si>
  <si>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</si>
  <si>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</si>
  <si>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</si>
  <si>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</si>
  <si>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</si>
  <si>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</si>
  <si>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</si>
  <si>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</si>
  <si>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</si>
  <si>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</si>
  <si>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</si>
  <si>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</si>
  <si>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</si>
  <si>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</si>
  <si>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</si>
  <si>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</si>
  <si>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</si>
  <si>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</si>
  <si>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</si>
  <si>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</si>
  <si>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</si>
  <si>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</si>
  <si>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</si>
  <si>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</si>
  <si>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</si>
  <si>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</si>
  <si>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</si>
  <si>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</si>
  <si>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</si>
  <si>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</si>
  <si>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</si>
  <si>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</si>
  <si>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</si>
  <si>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</si>
  <si>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</si>
  <si>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</si>
  <si>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</si>
  <si>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</si>
  <si>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</si>
  <si>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</si>
  <si>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</si>
  <si>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</si>
  <si>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</si>
  <si>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</si>
  <si>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</si>
  <si>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</si>
  <si>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</si>
  <si>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</si>
  <si>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</si>
  <si>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</si>
  <si>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</si>
  <si>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</si>
  <si>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</si>
  <si>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</si>
  <si>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</si>
  <si>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</si>
  <si>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</si>
  <si>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</si>
  <si>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</si>
  <si>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</si>
  <si>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</si>
  <si>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</si>
  <si>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</si>
  <si>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</si>
  <si>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</si>
  <si>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</si>
  <si>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</si>
  <si>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</si>
  <si>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</si>
  <si>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</si>
  <si>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</si>
  <si>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</si>
  <si>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</si>
  <si>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</si>
  <si>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</si>
  <si>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</si>
  <si>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</si>
  <si>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</si>
  <si>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</si>
  <si>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</si>
  <si>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</si>
  <si>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</si>
  <si>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</si>
  <si>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</si>
  <si>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</si>
  <si>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</si>
  <si>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</si>
  <si>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</si>
  <si>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</si>
  <si>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</si>
  <si>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</si>
  <si>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</si>
  <si>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</si>
  <si>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</si>
  <si>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</si>
  <si>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</si>
  <si>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</si>
  <si>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</si>
  <si>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</si>
  <si>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</si>
  <si>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</si>
  <si>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</si>
  <si>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</si>
  <si>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</si>
  <si>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</si>
  <si>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</si>
  <si>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</si>
  <si>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</si>
  <si>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</si>
  <si>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</si>
  <si>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</si>
  <si>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</si>
  <si>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</si>
  <si>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</si>
  <si>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</si>
  <si>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</si>
  <si>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</si>
  <si>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</si>
  <si>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</si>
  <si>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</si>
  <si>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</si>
  <si>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</si>
  <si>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</si>
  <si>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</si>
  <si>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</si>
  <si>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</si>
  <si>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</si>
  <si>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</si>
  <si>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</si>
  <si>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</si>
  <si>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</si>
  <si>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</si>
  <si>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</si>
  <si>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</si>
  <si>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</si>
  <si>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</si>
  <si>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</si>
  <si>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</si>
  <si>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</si>
  <si>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</si>
  <si>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</si>
  <si>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</si>
  <si>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</si>
  <si>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</si>
  <si>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</si>
  <si>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</si>
  <si>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</si>
  <si>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</si>
  <si>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</si>
  <si>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</si>
  <si>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</si>
  <si>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</si>
  <si>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</si>
  <si>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母子父子寡婦福祉資金貸付事業特別会計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</si>
  <si>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</si>
  <si>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</si>
  <si>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</si>
  <si>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</si>
  <si>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</si>
  <si>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</si>
  <si>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</si>
  <si>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</si>
  <si>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</si>
  <si>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</si>
  <si>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</si>
  <si>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</si>
  <si>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</si>
  <si>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</si>
  <si>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</si>
  <si>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</si>
  <si>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</si>
  <si>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堺市水道事業会計</t>
    <phoneticPr fontId="5"/>
  </si>
  <si>
    <t>法適用企業</t>
    <phoneticPr fontId="5"/>
  </si>
  <si>
    <t>堺市下水道事業会計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</si>
  <si>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</si>
  <si>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</si>
  <si>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</si>
  <si>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</si>
  <si>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</si>
  <si>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</si>
  <si>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</si>
  <si>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</si>
  <si>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</si>
  <si>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</si>
  <si>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</si>
  <si>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</si>
  <si>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</si>
  <si>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</si>
  <si>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</si>
  <si>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</si>
  <si>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</si>
  <si>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</si>
  <si>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</si>
  <si>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</si>
  <si>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</si>
  <si>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</si>
  <si>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</si>
  <si>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</si>
  <si>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</si>
  <si>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</si>
  <si>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</si>
  <si>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</si>
  <si>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</si>
  <si>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</si>
  <si>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</si>
  <si>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</si>
  <si>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</si>
  <si>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</si>
  <si>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</si>
  <si>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</si>
  <si>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</si>
  <si>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</si>
  <si>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</si>
  <si>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</si>
  <si>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</si>
  <si>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</si>
  <si>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</si>
  <si>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</si>
  <si>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</si>
  <si>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</si>
  <si>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</si>
  <si>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</si>
  <si>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</si>
  <si>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</si>
  <si>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</si>
  <si>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</si>
  <si>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</si>
  <si>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</si>
  <si>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</si>
  <si>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</si>
  <si>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</si>
  <si>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</si>
  <si>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</si>
  <si>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</si>
  <si>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</si>
  <si>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</si>
  <si>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</si>
  <si>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</si>
  <si>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</si>
  <si>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</si>
  <si>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</si>
  <si>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</si>
  <si>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</si>
  <si>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</si>
  <si>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</si>
  <si>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</si>
  <si>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</si>
  <si>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</si>
  <si>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</si>
  <si>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</si>
  <si>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</si>
  <si>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</si>
  <si>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</si>
  <si>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</si>
  <si>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</si>
  <si>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</si>
  <si>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</si>
  <si>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</si>
  <si>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</si>
  <si>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</si>
  <si>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</si>
  <si>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</si>
  <si>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</si>
  <si>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</si>
  <si>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</si>
  <si>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</si>
  <si>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</si>
  <si>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</si>
  <si>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</si>
  <si>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</si>
  <si>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</si>
  <si>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</si>
  <si>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</si>
  <si>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</si>
  <si>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</si>
  <si>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</si>
  <si>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</si>
  <si>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</si>
  <si>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</si>
  <si>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</si>
  <si>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</si>
  <si>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</si>
  <si>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</si>
  <si>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</si>
  <si>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</si>
  <si>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</si>
  <si>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</si>
  <si>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</si>
  <si>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</si>
  <si>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</si>
  <si>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</si>
  <si>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</si>
  <si>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</si>
  <si>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</si>
  <si>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</si>
  <si>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</si>
  <si>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</si>
  <si>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</si>
  <si>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</si>
  <si>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</si>
  <si>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</si>
  <si>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</si>
  <si>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</si>
  <si>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</si>
  <si>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</si>
  <si>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</si>
  <si>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</si>
  <si>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</si>
  <si>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</si>
  <si>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堺市水道事業会計</t>
  </si>
  <si>
    <t>一般会計</t>
  </si>
  <si>
    <t>堺市下水道事業会計</t>
  </si>
  <si>
    <t>介護保険事業特別会計</t>
  </si>
  <si>
    <t>国民健康保険事業特別会計</t>
  </si>
  <si>
    <t>後期高齢者医療事業特別会計</t>
  </si>
  <si>
    <t>公共用地先行取得事業特別会計</t>
  </si>
  <si>
    <t>母子父子寡婦福祉資金貸付事業特別会計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</si>
  <si>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</si>
  <si>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</si>
  <si>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</si>
  <si>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</si>
  <si>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</si>
  <si>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</si>
  <si>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</si>
  <si>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</si>
  <si>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</si>
  <si>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後期高齢者医療広域連合</t>
    <rPh sb="0" eb="2">
      <t>コウキ</t>
    </rPh>
    <rPh sb="2" eb="4">
      <t>コウレイ</t>
    </rPh>
    <rPh sb="4" eb="5">
      <t>シャ</t>
    </rPh>
    <rPh sb="5" eb="7">
      <t>イリョウ</t>
    </rPh>
    <rPh sb="7" eb="9">
      <t>コウイキ</t>
    </rPh>
    <rPh sb="9" eb="11">
      <t>レンゴウ</t>
    </rPh>
    <phoneticPr fontId="5"/>
  </si>
  <si>
    <t>大阪広域水道企業団
（水道事業会計）</t>
  </si>
  <si>
    <t>大阪広域水道企業団
（工業用水道事業会計）</t>
  </si>
  <si>
    <t>大阪府都市ボートレース企業団</t>
  </si>
  <si>
    <t>（公財）堺市文化振興財団</t>
    <rPh sb="1" eb="2">
      <t>コウ</t>
    </rPh>
    <phoneticPr fontId="3"/>
  </si>
  <si>
    <t>（公財）堺市救急医療事業団</t>
    <rPh sb="1" eb="2">
      <t>コウ</t>
    </rPh>
    <phoneticPr fontId="3"/>
  </si>
  <si>
    <t>（株）さかい新事業創造センター</t>
  </si>
  <si>
    <t>（公財）堺市産業振興センター</t>
    <rPh sb="1" eb="2">
      <t>コウ</t>
    </rPh>
    <phoneticPr fontId="3"/>
  </si>
  <si>
    <t>（公財）堺市公園協会</t>
    <rPh sb="1" eb="2">
      <t>コウ</t>
    </rPh>
    <phoneticPr fontId="3"/>
  </si>
  <si>
    <t>（公財）堺市教育スポーツ振興事業団</t>
    <rPh sb="1" eb="2">
      <t>コウ</t>
    </rPh>
    <phoneticPr fontId="3"/>
  </si>
  <si>
    <t>（地独）堺市立病院機構</t>
  </si>
  <si>
    <t>▲87</t>
  </si>
  <si>
    <t>公共施設等特別整備基金</t>
    <phoneticPr fontId="5"/>
  </si>
  <si>
    <t>泉北丘陵地区整備基金</t>
    <phoneticPr fontId="5"/>
  </si>
  <si>
    <t>地域福祉推進基金</t>
    <phoneticPr fontId="5"/>
  </si>
  <si>
    <t>フェニーチェ堺芸術文化創造基金</t>
    <phoneticPr fontId="5"/>
  </si>
  <si>
    <t>産業活性化基金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</si>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</sst>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7D3A-44B8-ADA6-2F451E81EA7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52361</c:v>
                </c:pt>
                <c:pt idx="1">
                  <c:v>39233</c:v>
                </c:pt>
                <c:pt idx="2">
                  <c:v>38298</c:v>
                </c:pt>
                <c:pt idx="3">
                  <c:v>33842</c:v>
                </c:pt>
                <c:pt idx="4">
                  <c:v>49990</c:v>
                </c:pt>
              </c:numCache>
            </c:numRef>
          </c:val>
          <c:smooth val="0"/>
          <c:extLst>
            <c:ext xmlns:c16="http://schemas.microsoft.com/office/drawing/2014/chart" uri="{C3380CC4-5D6E-409C-BE32-E72D297353CC}">
              <c16:uniqueId val="{00000001-7D3A-44B8-ADA6-2F451E81EA7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0.64</c:v>
                </c:pt>
                <c:pt idx="1">
                  <c:v>3.09</c:v>
                </c:pt>
                <c:pt idx="2">
                  <c:v>3.41</c:v>
                </c:pt>
                <c:pt idx="3">
                  <c:v>3.13</c:v>
                </c:pt>
                <c:pt idx="4">
                  <c:v>3.02</c:v>
                </c:pt>
              </c:numCache>
            </c:numRef>
          </c:val>
          <c:extLst>
            <c:ext xmlns:c16="http://schemas.microsoft.com/office/drawing/2014/chart" uri="{C3380CC4-5D6E-409C-BE32-E72D297353CC}">
              <c16:uniqueId val="{00000000-B160-4693-A0E5-B7AA793F217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3.81</c:v>
                </c:pt>
                <c:pt idx="1">
                  <c:v>6.85</c:v>
                </c:pt>
                <c:pt idx="2">
                  <c:v>8.6199999999999992</c:v>
                </c:pt>
                <c:pt idx="3">
                  <c:v>10.07</c:v>
                </c:pt>
                <c:pt idx="4">
                  <c:v>11.32</c:v>
                </c:pt>
              </c:numCache>
            </c:numRef>
          </c:val>
          <c:extLst>
            <c:ext xmlns:c16="http://schemas.microsoft.com/office/drawing/2014/chart" uri="{C3380CC4-5D6E-409C-BE32-E72D297353CC}">
              <c16:uniqueId val="{00000001-B160-4693-A0E5-B7AA793F217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2.69</c:v>
                </c:pt>
                <c:pt idx="1">
                  <c:v>5.71</c:v>
                </c:pt>
                <c:pt idx="2">
                  <c:v>1.83</c:v>
                </c:pt>
                <c:pt idx="3">
                  <c:v>1.43</c:v>
                </c:pt>
                <c:pt idx="4">
                  <c:v>1.48</c:v>
                </c:pt>
              </c:numCache>
            </c:numRef>
          </c:val>
          <c:smooth val="0"/>
          <c:extLst>
            <c:ext xmlns:c16="http://schemas.microsoft.com/office/drawing/2014/chart" uri="{C3380CC4-5D6E-409C-BE32-E72D297353CC}">
              <c16:uniqueId val="{00000002-B160-4693-A0E5-B7AA793F217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41B-44CD-B3DD-2AA64270146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41B-44CD-B3DD-2AA642701469}"/>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0.05</c:v>
                </c:pt>
                <c:pt idx="4">
                  <c:v>#N/A</c:v>
                </c:pt>
                <c:pt idx="5">
                  <c:v>0.08</c:v>
                </c:pt>
                <c:pt idx="6">
                  <c:v>#N/A</c:v>
                </c:pt>
                <c:pt idx="7">
                  <c:v>0.03</c:v>
                </c:pt>
                <c:pt idx="8">
                  <c:v>#N/A</c:v>
                </c:pt>
                <c:pt idx="9">
                  <c:v>0</c:v>
                </c:pt>
              </c:numCache>
            </c:numRef>
          </c:val>
          <c:extLst>
            <c:ext xmlns:c16="http://schemas.microsoft.com/office/drawing/2014/chart" uri="{C3380CC4-5D6E-409C-BE32-E72D297353CC}">
              <c16:uniqueId val="{00000002-241B-44CD-B3DD-2AA642701469}"/>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41B-44CD-B3DD-2AA642701469}"/>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0.21</c:v>
                </c:pt>
                <c:pt idx="2">
                  <c:v>#N/A</c:v>
                </c:pt>
                <c:pt idx="3">
                  <c:v>0.21</c:v>
                </c:pt>
                <c:pt idx="4">
                  <c:v>#N/A</c:v>
                </c:pt>
                <c:pt idx="5">
                  <c:v>0.25</c:v>
                </c:pt>
                <c:pt idx="6">
                  <c:v>#N/A</c:v>
                </c:pt>
                <c:pt idx="7">
                  <c:v>0.25</c:v>
                </c:pt>
                <c:pt idx="8">
                  <c:v>#N/A</c:v>
                </c:pt>
                <c:pt idx="9">
                  <c:v>0.28999999999999998</c:v>
                </c:pt>
              </c:numCache>
            </c:numRef>
          </c:val>
          <c:extLst>
            <c:ext xmlns:c16="http://schemas.microsoft.com/office/drawing/2014/chart" uri="{C3380CC4-5D6E-409C-BE32-E72D297353CC}">
              <c16:uniqueId val="{00000004-241B-44CD-B3DD-2AA642701469}"/>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0.39</c:v>
                </c:pt>
                <c:pt idx="2">
                  <c:v>#N/A</c:v>
                </c:pt>
                <c:pt idx="3">
                  <c:v>0</c:v>
                </c:pt>
                <c:pt idx="4">
                  <c:v>#N/A</c:v>
                </c:pt>
                <c:pt idx="5">
                  <c:v>0.06</c:v>
                </c:pt>
                <c:pt idx="6">
                  <c:v>#N/A</c:v>
                </c:pt>
                <c:pt idx="7">
                  <c:v>0</c:v>
                </c:pt>
                <c:pt idx="8">
                  <c:v>#N/A</c:v>
                </c:pt>
                <c:pt idx="9">
                  <c:v>0.37</c:v>
                </c:pt>
              </c:numCache>
            </c:numRef>
          </c:val>
          <c:extLst>
            <c:ext xmlns:c16="http://schemas.microsoft.com/office/drawing/2014/chart" uri="{C3380CC4-5D6E-409C-BE32-E72D297353CC}">
              <c16:uniqueId val="{00000005-241B-44CD-B3DD-2AA64270146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1.41</c:v>
                </c:pt>
                <c:pt idx="2">
                  <c:v>#N/A</c:v>
                </c:pt>
                <c:pt idx="3">
                  <c:v>1.39</c:v>
                </c:pt>
                <c:pt idx="4">
                  <c:v>#N/A</c:v>
                </c:pt>
                <c:pt idx="5">
                  <c:v>0.83</c:v>
                </c:pt>
                <c:pt idx="6">
                  <c:v>#N/A</c:v>
                </c:pt>
                <c:pt idx="7">
                  <c:v>0.96</c:v>
                </c:pt>
                <c:pt idx="8">
                  <c:v>#N/A</c:v>
                </c:pt>
                <c:pt idx="9">
                  <c:v>0.79</c:v>
                </c:pt>
              </c:numCache>
            </c:numRef>
          </c:val>
          <c:extLst>
            <c:ext xmlns:c16="http://schemas.microsoft.com/office/drawing/2014/chart" uri="{C3380CC4-5D6E-409C-BE32-E72D297353CC}">
              <c16:uniqueId val="{00000006-241B-44CD-B3DD-2AA642701469}"/>
            </c:ext>
          </c:extLst>
        </c:ser>
        <c:ser>
          <c:idx val="7"/>
          <c:order val="7"/>
          <c:tx>
            <c:strRef>
              <c:f>データシート!$A$34</c:f>
              <c:strCache>
                <c:ptCount val="1"/>
                <c:pt idx="0">
                  <c:v>堺市下水道事業会計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2.81</c:v>
                </c:pt>
                <c:pt idx="2">
                  <c:v>#N/A</c:v>
                </c:pt>
                <c:pt idx="3">
                  <c:v>2.5299999999999998</c:v>
                </c:pt>
                <c:pt idx="4">
                  <c:v>#N/A</c:v>
                </c:pt>
                <c:pt idx="5">
                  <c:v>2.19</c:v>
                </c:pt>
                <c:pt idx="6">
                  <c:v>#N/A</c:v>
                </c:pt>
                <c:pt idx="7">
                  <c:v>1.82</c:v>
                </c:pt>
                <c:pt idx="8">
                  <c:v>#N/A</c:v>
                </c:pt>
                <c:pt idx="9">
                  <c:v>2.5</c:v>
                </c:pt>
              </c:numCache>
            </c:numRef>
          </c:val>
          <c:extLst>
            <c:ext xmlns:c16="http://schemas.microsoft.com/office/drawing/2014/chart" uri="{C3380CC4-5D6E-409C-BE32-E72D297353CC}">
              <c16:uniqueId val="{00000007-241B-44CD-B3DD-2AA64270146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0.59</c:v>
                </c:pt>
                <c:pt idx="2">
                  <c:v>#N/A</c:v>
                </c:pt>
                <c:pt idx="3">
                  <c:v>3.03</c:v>
                </c:pt>
                <c:pt idx="4">
                  <c:v>#N/A</c:v>
                </c:pt>
                <c:pt idx="5">
                  <c:v>3.33</c:v>
                </c:pt>
                <c:pt idx="6">
                  <c:v>#N/A</c:v>
                </c:pt>
                <c:pt idx="7">
                  <c:v>3.08</c:v>
                </c:pt>
                <c:pt idx="8">
                  <c:v>#N/A</c:v>
                </c:pt>
                <c:pt idx="9">
                  <c:v>3.02</c:v>
                </c:pt>
              </c:numCache>
            </c:numRef>
          </c:val>
          <c:extLst>
            <c:ext xmlns:c16="http://schemas.microsoft.com/office/drawing/2014/chart" uri="{C3380CC4-5D6E-409C-BE32-E72D297353CC}">
              <c16:uniqueId val="{00000008-241B-44CD-B3DD-2AA642701469}"/>
            </c:ext>
          </c:extLst>
        </c:ser>
        <c:ser>
          <c:idx val="9"/>
          <c:order val="9"/>
          <c:tx>
            <c:strRef>
              <c:f>データシート!$A$36</c:f>
              <c:strCache>
                <c:ptCount val="1"/>
                <c:pt idx="0">
                  <c:v>堺市水道事業会計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3.36</c:v>
                </c:pt>
                <c:pt idx="2">
                  <c:v>#N/A</c:v>
                </c:pt>
                <c:pt idx="3">
                  <c:v>3.44</c:v>
                </c:pt>
                <c:pt idx="4">
                  <c:v>#N/A</c:v>
                </c:pt>
                <c:pt idx="5">
                  <c:v>4.34</c:v>
                </c:pt>
                <c:pt idx="6">
                  <c:v>#N/A</c:v>
                </c:pt>
                <c:pt idx="7">
                  <c:v>4.7</c:v>
                </c:pt>
                <c:pt idx="8">
                  <c:v>#N/A</c:v>
                </c:pt>
                <c:pt idx="9">
                  <c:v>5.13</c:v>
                </c:pt>
              </c:numCache>
            </c:numRef>
          </c:val>
          <c:extLst>
            <c:ext xmlns:c16="http://schemas.microsoft.com/office/drawing/2014/chart" uri="{C3380CC4-5D6E-409C-BE32-E72D297353CC}">
              <c16:uniqueId val="{00000009-241B-44CD-B3DD-2AA64270146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33034</c:v>
                </c:pt>
                <c:pt idx="5">
                  <c:v>33697</c:v>
                </c:pt>
                <c:pt idx="8">
                  <c:v>34591</c:v>
                </c:pt>
                <c:pt idx="11">
                  <c:v>34933</c:v>
                </c:pt>
                <c:pt idx="14">
                  <c:v>33367</c:v>
                </c:pt>
              </c:numCache>
            </c:numRef>
          </c:val>
          <c:extLst>
            <c:ext xmlns:c16="http://schemas.microsoft.com/office/drawing/2014/chart" uri="{C3380CC4-5D6E-409C-BE32-E72D297353CC}">
              <c16:uniqueId val="{00000000-D12E-4D58-A387-21810B39FDF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2E-4D58-A387-21810B39FDF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63</c:v>
                </c:pt>
                <c:pt idx="3">
                  <c:v>63</c:v>
                </c:pt>
                <c:pt idx="6">
                  <c:v>64</c:v>
                </c:pt>
                <c:pt idx="9">
                  <c:v>59</c:v>
                </c:pt>
                <c:pt idx="12">
                  <c:v>60</c:v>
                </c:pt>
              </c:numCache>
            </c:numRef>
          </c:val>
          <c:extLst>
            <c:ext xmlns:c16="http://schemas.microsoft.com/office/drawing/2014/chart" uri="{C3380CC4-5D6E-409C-BE32-E72D297353CC}">
              <c16:uniqueId val="{00000002-D12E-4D58-A387-21810B39FDF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2E-4D58-A387-21810B39FDF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5659</c:v>
                </c:pt>
                <c:pt idx="3">
                  <c:v>5622</c:v>
                </c:pt>
                <c:pt idx="6">
                  <c:v>5438</c:v>
                </c:pt>
                <c:pt idx="9">
                  <c:v>5298</c:v>
                </c:pt>
                <c:pt idx="12">
                  <c:v>5058</c:v>
                </c:pt>
              </c:numCache>
            </c:numRef>
          </c:val>
          <c:extLst>
            <c:ext xmlns:c16="http://schemas.microsoft.com/office/drawing/2014/chart" uri="{C3380CC4-5D6E-409C-BE32-E72D297353CC}">
              <c16:uniqueId val="{00000004-D12E-4D58-A387-21810B39FDF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7820</c:v>
                </c:pt>
                <c:pt idx="3">
                  <c:v>7831</c:v>
                </c:pt>
                <c:pt idx="6">
                  <c:v>7939</c:v>
                </c:pt>
                <c:pt idx="9">
                  <c:v>8379</c:v>
                </c:pt>
                <c:pt idx="12">
                  <c:v>8417</c:v>
                </c:pt>
              </c:numCache>
            </c:numRef>
          </c:val>
          <c:extLst>
            <c:ext xmlns:c16="http://schemas.microsoft.com/office/drawing/2014/chart" uri="{C3380CC4-5D6E-409C-BE32-E72D297353CC}">
              <c16:uniqueId val="{00000005-D12E-4D58-A387-21810B39FDF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2E-4D58-A387-21810B39FDF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32689</c:v>
                </c:pt>
                <c:pt idx="3">
                  <c:v>33116</c:v>
                </c:pt>
                <c:pt idx="6">
                  <c:v>32101</c:v>
                </c:pt>
                <c:pt idx="9">
                  <c:v>31367</c:v>
                </c:pt>
                <c:pt idx="12">
                  <c:v>30394</c:v>
                </c:pt>
              </c:numCache>
            </c:numRef>
          </c:val>
          <c:extLst>
            <c:ext xmlns:c16="http://schemas.microsoft.com/office/drawing/2014/chart" uri="{C3380CC4-5D6E-409C-BE32-E72D297353CC}">
              <c16:uniqueId val="{00000007-D12E-4D58-A387-21810B39FDF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13197</c:v>
                </c:pt>
                <c:pt idx="2">
                  <c:v>#N/A</c:v>
                </c:pt>
                <c:pt idx="3">
                  <c:v>#N/A</c:v>
                </c:pt>
                <c:pt idx="4">
                  <c:v>12935</c:v>
                </c:pt>
                <c:pt idx="5">
                  <c:v>#N/A</c:v>
                </c:pt>
                <c:pt idx="6">
                  <c:v>#N/A</c:v>
                </c:pt>
                <c:pt idx="7">
                  <c:v>10951</c:v>
                </c:pt>
                <c:pt idx="8">
                  <c:v>#N/A</c:v>
                </c:pt>
                <c:pt idx="9">
                  <c:v>#N/A</c:v>
                </c:pt>
                <c:pt idx="10">
                  <c:v>10170</c:v>
                </c:pt>
                <c:pt idx="11">
                  <c:v>#N/A</c:v>
                </c:pt>
                <c:pt idx="12">
                  <c:v>#N/A</c:v>
                </c:pt>
                <c:pt idx="13">
                  <c:v>10562</c:v>
                </c:pt>
                <c:pt idx="14">
                  <c:v>#N/A</c:v>
                </c:pt>
              </c:numCache>
            </c:numRef>
          </c:val>
          <c:smooth val="0"/>
          <c:extLst>
            <c:ext xmlns:c16="http://schemas.microsoft.com/office/drawing/2014/chart" uri="{C3380CC4-5D6E-409C-BE32-E72D297353CC}">
              <c16:uniqueId val="{00000008-D12E-4D58-A387-21810B39FDF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430979</c:v>
                </c:pt>
                <c:pt idx="5">
                  <c:v>437980</c:v>
                </c:pt>
                <c:pt idx="8">
                  <c:v>436040</c:v>
                </c:pt>
                <c:pt idx="11">
                  <c:v>429494</c:v>
                </c:pt>
                <c:pt idx="14">
                  <c:v>417957</c:v>
                </c:pt>
              </c:numCache>
            </c:numRef>
          </c:val>
          <c:extLst>
            <c:ext xmlns:c16="http://schemas.microsoft.com/office/drawing/2014/chart" uri="{C3380CC4-5D6E-409C-BE32-E72D297353CC}">
              <c16:uniqueId val="{00000000-1753-4902-9574-82DD4282DF7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154177</c:v>
                </c:pt>
                <c:pt idx="5">
                  <c:v>158003</c:v>
                </c:pt>
                <c:pt idx="8">
                  <c:v>154806</c:v>
                </c:pt>
                <c:pt idx="11">
                  <c:v>156529</c:v>
                </c:pt>
                <c:pt idx="14">
                  <c:v>151042</c:v>
                </c:pt>
              </c:numCache>
            </c:numRef>
          </c:val>
          <c:extLst>
            <c:ext xmlns:c16="http://schemas.microsoft.com/office/drawing/2014/chart" uri="{C3380CC4-5D6E-409C-BE32-E72D297353CC}">
              <c16:uniqueId val="{00000001-1753-4902-9574-82DD4282DF7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81399</c:v>
                </c:pt>
                <c:pt idx="5">
                  <c:v>108080</c:v>
                </c:pt>
                <c:pt idx="8">
                  <c:v>111060</c:v>
                </c:pt>
                <c:pt idx="11">
                  <c:v>117779</c:v>
                </c:pt>
                <c:pt idx="14">
                  <c:v>125117</c:v>
                </c:pt>
              </c:numCache>
            </c:numRef>
          </c:val>
          <c:extLst>
            <c:ext xmlns:c16="http://schemas.microsoft.com/office/drawing/2014/chart" uri="{C3380CC4-5D6E-409C-BE32-E72D297353CC}">
              <c16:uniqueId val="{00000002-1753-4902-9574-82DD4282DF7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753-4902-9574-82DD4282DF7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753-4902-9574-82DD4282DF7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53-4902-9574-82DD4282DF7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45898</c:v>
                </c:pt>
                <c:pt idx="3">
                  <c:v>45178</c:v>
                </c:pt>
                <c:pt idx="6">
                  <c:v>45017</c:v>
                </c:pt>
                <c:pt idx="9">
                  <c:v>47899</c:v>
                </c:pt>
                <c:pt idx="12">
                  <c:v>49235</c:v>
                </c:pt>
              </c:numCache>
            </c:numRef>
          </c:val>
          <c:extLst>
            <c:ext xmlns:c16="http://schemas.microsoft.com/office/drawing/2014/chart" uri="{C3380CC4-5D6E-409C-BE32-E72D297353CC}">
              <c16:uniqueId val="{00000006-1753-4902-9574-82DD4282DF7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753-4902-9574-82DD4282DF7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93570</c:v>
                </c:pt>
                <c:pt idx="3">
                  <c:v>87551</c:v>
                </c:pt>
                <c:pt idx="6">
                  <c:v>81374</c:v>
                </c:pt>
                <c:pt idx="9">
                  <c:v>77038</c:v>
                </c:pt>
                <c:pt idx="12">
                  <c:v>77116</c:v>
                </c:pt>
              </c:numCache>
            </c:numRef>
          </c:val>
          <c:extLst>
            <c:ext xmlns:c16="http://schemas.microsoft.com/office/drawing/2014/chart" uri="{C3380CC4-5D6E-409C-BE32-E72D297353CC}">
              <c16:uniqueId val="{00000008-1753-4902-9574-82DD4282DF7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987</c:v>
                </c:pt>
                <c:pt idx="3">
                  <c:v>645</c:v>
                </c:pt>
                <c:pt idx="6">
                  <c:v>581</c:v>
                </c:pt>
                <c:pt idx="9">
                  <c:v>521</c:v>
                </c:pt>
                <c:pt idx="12">
                  <c:v>461</c:v>
                </c:pt>
              </c:numCache>
            </c:numRef>
          </c:val>
          <c:extLst>
            <c:ext xmlns:c16="http://schemas.microsoft.com/office/drawing/2014/chart" uri="{C3380CC4-5D6E-409C-BE32-E72D297353CC}">
              <c16:uniqueId val="{00000009-1753-4902-9574-82DD4282DF7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536222</c:v>
                </c:pt>
                <c:pt idx="3">
                  <c:v>544352</c:v>
                </c:pt>
                <c:pt idx="6">
                  <c:v>536637</c:v>
                </c:pt>
                <c:pt idx="9">
                  <c:v>531035</c:v>
                </c:pt>
                <c:pt idx="12">
                  <c:v>529938</c:v>
                </c:pt>
              </c:numCache>
            </c:numRef>
          </c:val>
          <c:extLst>
            <c:ext xmlns:c16="http://schemas.microsoft.com/office/drawing/2014/chart" uri="{C3380CC4-5D6E-409C-BE32-E72D297353CC}">
              <c16:uniqueId val="{0000000A-1753-4902-9574-82DD4282DF7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10121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753-4902-9574-82DD4282DF7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19832</c:v>
                </c:pt>
                <c:pt idx="1">
                  <c:v>23691</c:v>
                </c:pt>
                <c:pt idx="2">
                  <c:v>27317</c:v>
                </c:pt>
              </c:numCache>
            </c:numRef>
          </c:val>
          <c:extLst>
            <c:ext xmlns:c16="http://schemas.microsoft.com/office/drawing/2014/chart" uri="{C3380CC4-5D6E-409C-BE32-E72D297353CC}">
              <c16:uniqueId val="{00000000-7A53-4E18-83BB-98CDDDAE7F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1708</c:v>
                </c:pt>
                <c:pt idx="1">
                  <c:v>1860</c:v>
                </c:pt>
                <c:pt idx="2">
                  <c:v>2858</c:v>
                </c:pt>
              </c:numCache>
            </c:numRef>
          </c:val>
          <c:extLst>
            <c:ext xmlns:c16="http://schemas.microsoft.com/office/drawing/2014/chart" uri="{C3380CC4-5D6E-409C-BE32-E72D297353CC}">
              <c16:uniqueId val="{00000001-7A53-4E18-83BB-98CDDDAE7F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42612</c:v>
                </c:pt>
                <c:pt idx="1">
                  <c:v>40507</c:v>
                </c:pt>
                <c:pt idx="2">
                  <c:v>37129</c:v>
                </c:pt>
              </c:numCache>
            </c:numRef>
          </c:val>
          <c:extLst>
            <c:ext xmlns:c16="http://schemas.microsoft.com/office/drawing/2014/chart" uri="{C3380CC4-5D6E-409C-BE32-E72D297353CC}">
              <c16:uniqueId val="{00000002-7A53-4E18-83BB-98CDDDAE7F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地方債の元利償還額は医療機器整備事業等の償還終了などにより減少した。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一方で、控除される災害復旧費等にかかる基準財政需要額も減少したため、実質公債費比率の分子は令和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年度から増加した。</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ずつの積立を基本として充当事業の償還年数に応じて実施しており、積立不足は生じていない。</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一般会計等に係る地方債の現在高は、全体として償還額が発行額を上回ったため、前年度に引き続き減少している。</a:t>
          </a:r>
        </a:p>
        <a:p>
          <a:r>
            <a:rPr kumimoji="1" lang="ja-JP" altLang="en-US" sz="1300">
              <a:latin typeface="ＭＳ ゴシック" pitchFamily="49" charset="-128"/>
              <a:ea typeface="ＭＳ ゴシック" pitchFamily="49" charset="-128"/>
            </a:rPr>
            <a:t>　債務負担行為に基づく支出予定額は、事業進捗により前年度に比べ減少している。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公営企業債等繰入見込額は、公営企業債の償還財源として一般会計等に依存する割合が上昇したことにより増加している。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退職手当負担見込額は、教職員の採用数増加等により増加している。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充当可能基金は、令和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年度決算剰余金等の積立てにより財政調整基金が増加し、全体として前年度に比べ増加している。</a:t>
          </a:r>
        </a:p>
        <a:p>
          <a:r>
            <a:rPr kumimoji="1" lang="ja-JP" altLang="en-US" sz="1300">
              <a:latin typeface="ＭＳ ゴシック" pitchFamily="49" charset="-128"/>
              <a:ea typeface="ＭＳ ゴシック" pitchFamily="49" charset="-128"/>
            </a:rPr>
            <a:t>　これらのことから、将来負担比率は充当可能財源等が将来負担額を上回ったため、算定されなかった。</a:t>
          </a:r>
          <a:r>
            <a:rPr kumimoji="1" lang="ja-JP" altLang="en-US" sz="1300" strike="noStrike" baseline="0">
              <a:solidFill>
                <a:sysClr val="windowText" lastClr="000000"/>
              </a:solidFill>
              <a:latin typeface="ＭＳ ゴシック" pitchFamily="49" charset="-128"/>
              <a:ea typeface="ＭＳ ゴシック" pitchFamily="49" charset="-128"/>
            </a:rPr>
            <a:t>今後も計画的な財政運営を行い、健全性の維持に努める。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年度は、以下の要因により基金の残高合計が増加（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増加要因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年度決算剰余金等の積立てにより増加（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・その他特定目的基金について、財産売却収入等の積立てにより増加（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減少要因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・その他特定目的基金について、定年延長に伴う退職手当標準化のための取崩しにより減少（▲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○「堺市基金活用指針」に即した効果的な活用を行う。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・経済事情の著しい変動や大規模災害等の不測の事態に備えつつ、持続可能な財政運営を行うために、財源調整機能は財政調整基金に集約し、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億円程度の確保を基本とする。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○公共施設等特別整備基金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本市の公共公益施設の整備事業等の資金に充てるため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○泉北丘陵地区整備基金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本市の泉北丘陵新住宅市街地開発事業の施行地区（その周辺地区を含む。）における公共公益施設の整備事業等の資金に充てるため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○地域福祉推進基金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地域福祉を増進するための事業の資金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年度は、以下の要因によりその他特定目的基金の残高が減少（▲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3,378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・定年延長に伴う退職手当標準化のための取崩しにより減少（▲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○それぞれの目的に応じた事業に活用する。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○市有財産等の売却を行った際には、将来の整備や大規模改修等に備えて基金に積み立てる。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年度決算剰余金等の積立てにより増加（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○「堺市基金活用指針」に基づき、年度間の財源調整と大規模災害等の不測の事態への備えとして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億円程度の確保を基本とする。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年度に追加交付された臨時財政対策債償還基金費等の積立てにより増加（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○市債償還により減少（▲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今後の市債償還額を踏まえ、必要な残高を確保する。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811,993
792,372
149.83
480,020,385
472,192,847
7,295,679
241,288,915
454,765,521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年度は、基準財政収入額の増加に対して</a:t>
          </a: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こども子育て費の創設・充実や給与改定等に伴う追加交付により分母となる基準財政需要額が大きく増加したため、</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ヵ年平均で求められる財政力指数は下降した。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　類似団体平均を下回る状況が続いているため、自主財源の確保に努め、指数の改善を図る。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128815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9524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94343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2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162378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人件費や扶助費の増加等により分子となる歳出経常一般財源が増加した一方、市税や地方交付税の増加等により分母となる歳入経常一般財源も増加し、経常収支比率は</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0.9</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ポイント減少したものの、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％と依然として高い水準となっている。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扶助費をはじめとした義務的経費が引き続き増加している状況を踏まえると今後も経常収支比率が上昇する可能性もあることから、自主財源の確保に加え、財政面だけではなく組織運営面にも踏み込んだ構造的な改革に取り組む。</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15522</xdr:rowOff>
    </xdr:from>
    <xdr:to>
      <xdr:col>23</xdr:col>
      <xdr:colOff>133350</xdr:colOff>
      <xdr:row>66</xdr:row>
      <xdr:rowOff>136172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331222"/>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93432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2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136172</xdr:rowOff>
    </xdr:from>
    <xdr:to>
      <xdr:col>19</xdr:col>
      <xdr:colOff>133350</xdr:colOff>
      <xdr:row>67</xdr:row>
      <xdr:rowOff>165805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451872"/>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81438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3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28222</xdr:rowOff>
    </xdr:from>
    <xdr:to>
      <xdr:col>15</xdr:col>
      <xdr:colOff>82550</xdr:colOff>
      <xdr:row>67</xdr:row>
      <xdr:rowOff>165805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486672"/>
          <a:ext cx="889000" cy="116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28222</xdr:rowOff>
    </xdr:from>
    <xdr:to>
      <xdr:col>11</xdr:col>
      <xdr:colOff>31750</xdr:colOff>
      <xdr:row>66</xdr:row>
      <xdr:rowOff>122767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486672"/>
          <a:ext cx="889000" cy="95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126594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136172</xdr:rowOff>
    </xdr:from>
    <xdr:to>
      <xdr:col>23</xdr:col>
      <xdr:colOff>184150</xdr:colOff>
      <xdr:row>66</xdr:row>
      <xdr:rowOff>66322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28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108249</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25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85372</xdr:rowOff>
    </xdr:from>
    <xdr:to>
      <xdr:col>19</xdr:col>
      <xdr:colOff>184150</xdr:colOff>
      <xdr:row>67</xdr:row>
      <xdr:rowOff>15522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40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299</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8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115005</xdr:rowOff>
    </xdr:from>
    <xdr:to>
      <xdr:col>15</xdr:col>
      <xdr:colOff>133350</xdr:colOff>
      <xdr:row>68</xdr:row>
      <xdr:rowOff>45155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60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68</xdr:row>
      <xdr:rowOff>29932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68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148872</xdr:rowOff>
    </xdr:from>
    <xdr:to>
      <xdr:col>11</xdr:col>
      <xdr:colOff>82550</xdr:colOff>
      <xdr:row>61</xdr:row>
      <xdr:rowOff>79022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43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63799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5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71967</xdr:rowOff>
    </xdr:from>
    <xdr:to>
      <xdr:col>7</xdr:col>
      <xdr:colOff>31750</xdr:colOff>
      <xdr:row>67</xdr:row>
      <xdr:rowOff>2117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158344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7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年度は、定年延長に伴う退職手当の支出及び給与改定に伴う人件費の増加や、物価高騰の影響等により全体として増加した。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今後も人件費の増加や物価高騰が見込まれることから、これまで進めてきた取組に加え、財政面だけではなく組織運営面にも踏み込んだ構造的な改革に取り組む。</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66247</xdr:rowOff>
    </xdr:from>
    <xdr:to>
      <xdr:col>23</xdr:col>
      <xdr:colOff>133350</xdr:colOff>
      <xdr:row>89</xdr:row>
      <xdr:rowOff>169306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2247"/>
          <a:ext cx="0" cy="1646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141383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169306</xdr:rowOff>
    </xdr:from>
    <xdr:to>
      <xdr:col>24</xdr:col>
      <xdr:colOff>12700</xdr:colOff>
      <xdr:row>89</xdr:row>
      <xdr:rowOff>169306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152624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66247</xdr:rowOff>
    </xdr:from>
    <xdr:to>
      <xdr:col>24</xdr:col>
      <xdr:colOff>12700</xdr:colOff>
      <xdr:row>80</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134596</xdr:rowOff>
    </xdr:from>
    <xdr:to>
      <xdr:col>23</xdr:col>
      <xdr:colOff>133350</xdr:colOff>
      <xdr:row>86</xdr:row>
      <xdr:rowOff>58889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64946"/>
          <a:ext cx="838200" cy="43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139529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69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123002</xdr:rowOff>
    </xdr:from>
    <xdr:to>
      <xdr:col>23</xdr:col>
      <xdr:colOff>184150</xdr:colOff>
      <xdr:row>85</xdr:row>
      <xdr:rowOff>53152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134596</xdr:rowOff>
    </xdr:from>
    <xdr:to>
      <xdr:col>19</xdr:col>
      <xdr:colOff>133350</xdr:colOff>
      <xdr:row>84</xdr:row>
      <xdr:rowOff>20295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364946"/>
          <a:ext cx="889000" cy="5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149678</xdr:rowOff>
    </xdr:from>
    <xdr:to>
      <xdr:col>19</xdr:col>
      <xdr:colOff>184150</xdr:colOff>
      <xdr:row>83</xdr:row>
      <xdr:rowOff>79828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90005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77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121413</xdr:rowOff>
    </xdr:from>
    <xdr:to>
      <xdr:col>15</xdr:col>
      <xdr:colOff>82550</xdr:colOff>
      <xdr:row>84</xdr:row>
      <xdr:rowOff>20295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80313"/>
          <a:ext cx="889000" cy="24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66658</xdr:rowOff>
    </xdr:from>
    <xdr:to>
      <xdr:col>15</xdr:col>
      <xdr:colOff>133350</xdr:colOff>
      <xdr:row>84</xdr:row>
      <xdr:rowOff>168258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153035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554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158384</xdr:rowOff>
    </xdr:from>
    <xdr:to>
      <xdr:col>11</xdr:col>
      <xdr:colOff>31750</xdr:colOff>
      <xdr:row>82</xdr:row>
      <xdr:rowOff>121413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74384"/>
          <a:ext cx="889000" cy="30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48608</xdr:rowOff>
    </xdr:from>
    <xdr:to>
      <xdr:col>11</xdr:col>
      <xdr:colOff>82550</xdr:colOff>
      <xdr:row>83</xdr:row>
      <xdr:rowOff>150208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7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134985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6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46856</xdr:rowOff>
    </xdr:from>
    <xdr:to>
      <xdr:col>7</xdr:col>
      <xdr:colOff>31750</xdr:colOff>
      <xdr:row>80</xdr:row>
      <xdr:rowOff>148456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76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158633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3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8089</xdr:rowOff>
    </xdr:from>
    <xdr:to>
      <xdr:col>23</xdr:col>
      <xdr:colOff>184150</xdr:colOff>
      <xdr:row>86</xdr:row>
      <xdr:rowOff>109689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75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151616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724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83796</xdr:rowOff>
    </xdr:from>
    <xdr:to>
      <xdr:col>19</xdr:col>
      <xdr:colOff>184150</xdr:colOff>
      <xdr:row>84</xdr:row>
      <xdr:rowOff>13946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170173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00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140945</xdr:rowOff>
    </xdr:from>
    <xdr:to>
      <xdr:col>15</xdr:col>
      <xdr:colOff>133350</xdr:colOff>
      <xdr:row>84</xdr:row>
      <xdr:rowOff>71095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7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81272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4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70613</xdr:rowOff>
    </xdr:from>
    <xdr:to>
      <xdr:col>11</xdr:col>
      <xdr:colOff>82550</xdr:colOff>
      <xdr:row>83</xdr:row>
      <xdr:rowOff>763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2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10940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9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107584</xdr:rowOff>
    </xdr:from>
    <xdr:to>
      <xdr:col>7</xdr:col>
      <xdr:colOff>31750</xdr:colOff>
      <xdr:row>81</xdr:row>
      <xdr:rowOff>37734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2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22511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0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年度については、職員の経験年数階層内の分布変動により、平均給料月額が上がった階層があり、ラスパイレス指数は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ポイント上昇し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168729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5360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134257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4671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99786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4671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134257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5015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90006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49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169834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57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年度については、主に「教育部門」「消防部門」の人員増による影響が大きい。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教育部門においては教職員の増員があり、消防部門においては定年引上げを選択することにより一般職員として計上する職員が他部門に比べて多いもの。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今後の定員管理については、本市を取り巻く状況を勘案の上、持続可能な市政運営に向けた組織人員体制を構築する。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34544</xdr:rowOff>
    </xdr:from>
    <xdr:to>
      <xdr:col>81</xdr:col>
      <xdr:colOff>44450</xdr:colOff>
      <xdr:row>64</xdr:row>
      <xdr:rowOff>155194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00734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116349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143256</xdr:rowOff>
    </xdr:from>
    <xdr:to>
      <xdr:col>77</xdr:col>
      <xdr:colOff>44450</xdr:colOff>
      <xdr:row>64</xdr:row>
      <xdr:rowOff>34544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94460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8128</xdr:rowOff>
    </xdr:from>
    <xdr:to>
      <xdr:col>72</xdr:col>
      <xdr:colOff>203200</xdr:colOff>
      <xdr:row>63</xdr:row>
      <xdr:rowOff>143256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0947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145796</xdr:rowOff>
    </xdr:from>
    <xdr:to>
      <xdr:col>68</xdr:col>
      <xdr:colOff>152400</xdr:colOff>
      <xdr:row>63</xdr:row>
      <xdr:rowOff>8128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7569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134383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104394</xdr:rowOff>
    </xdr:from>
    <xdr:to>
      <xdr:col>81</xdr:col>
      <xdr:colOff>95250</xdr:colOff>
      <xdr:row>65</xdr:row>
      <xdr:rowOff>34544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76471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0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155194</xdr:rowOff>
    </xdr:from>
    <xdr:to>
      <xdr:col>77</xdr:col>
      <xdr:colOff>95250</xdr:colOff>
      <xdr:row>64</xdr:row>
      <xdr:rowOff>85344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70121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4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92456</xdr:rowOff>
    </xdr:from>
    <xdr:to>
      <xdr:col>73</xdr:col>
      <xdr:colOff>44450</xdr:colOff>
      <xdr:row>64</xdr:row>
      <xdr:rowOff>22606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7383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128778</xdr:rowOff>
    </xdr:from>
    <xdr:to>
      <xdr:col>68</xdr:col>
      <xdr:colOff>203200</xdr:colOff>
      <xdr:row>63</xdr:row>
      <xdr:rowOff>58928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43705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94996</xdr:rowOff>
    </xdr:from>
    <xdr:to>
      <xdr:col>64</xdr:col>
      <xdr:colOff>152400</xdr:colOff>
      <xdr:row>63</xdr:row>
      <xdr:rowOff>25146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9923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地方債の元利償還額は減少したものの、控除される災害復旧費等にかかる基準財政需要額が減少したことにより分子が増加した一方で、分母となる標準財政規模が分子以上に増加した結果、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か年平均で算定される同比率は前年度から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類似団体平均を下回っているため、現在の水準維持に努める。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164395</xdr:rowOff>
    </xdr:from>
    <xdr:to>
      <xdr:col>81</xdr:col>
      <xdr:colOff>44450</xdr:colOff>
      <xdr:row>40</xdr:row>
      <xdr:rowOff>46567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850945"/>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95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127000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9045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140405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98372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100189</xdr:rowOff>
    </xdr:from>
    <xdr:to>
      <xdr:col>68</xdr:col>
      <xdr:colOff>152400</xdr:colOff>
      <xdr:row>40</xdr:row>
      <xdr:rowOff>140405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69581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113595</xdr:rowOff>
    </xdr:from>
    <xdr:to>
      <xdr:col>81</xdr:col>
      <xdr:colOff>95250</xdr:colOff>
      <xdr:row>40</xdr:row>
      <xdr:rowOff>43745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130122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6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89605</xdr:rowOff>
    </xdr:from>
    <xdr:to>
      <xdr:col>68</xdr:col>
      <xdr:colOff>203200</xdr:colOff>
      <xdr:row>41</xdr:row>
      <xdr:rowOff>19755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29932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49389</xdr:rowOff>
    </xdr:from>
    <xdr:to>
      <xdr:col>64</xdr:col>
      <xdr:colOff>152400</xdr:colOff>
      <xdr:row>40</xdr:row>
      <xdr:rowOff>150989</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161166</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ゴシック" panose="020B0609070205080204" pitchFamily="49" charset="-128"/>
              <a:ea typeface="ＭＳ ゴシック" panose="020B0609070205080204" pitchFamily="49" charset="-128"/>
            </a:rPr>
            <a:t>　</a:t>
          </a:r>
          <a:r>
            <a:rPr kumimoji="1" lang="ja-JP" altLang="en-US" sz="1300">
              <a:latin typeface="ＭＳ ゴシック" panose="020B0609070205080204" pitchFamily="49" charset="-128"/>
              <a:ea typeface="ＭＳ ゴシック" panose="020B0609070205080204" pitchFamily="49" charset="-128"/>
            </a:rPr>
            <a:t>令和</a:t>
          </a:r>
          <a:r>
            <a:rPr kumimoji="1" lang="en-US" altLang="ja-JP" sz="1300">
              <a:latin typeface="ＭＳ ゴシック" panose="020B0609070205080204" pitchFamily="49" charset="-128"/>
              <a:ea typeface="ＭＳ ゴシック" panose="020B0609070205080204" pitchFamily="49" charset="-128"/>
            </a:rPr>
            <a:t>6</a:t>
          </a:r>
          <a:r>
            <a:rPr kumimoji="1" lang="ja-JP" altLang="en-US" sz="1300">
              <a:latin typeface="ＭＳ ゴシック" panose="020B0609070205080204" pitchFamily="49" charset="-128"/>
              <a:ea typeface="ＭＳ ゴシック" panose="020B0609070205080204" pitchFamily="49" charset="-128"/>
            </a:rPr>
            <a:t>年度は、教職員の採用者数増加の影響に伴い退職手当負担見込額が増加したものの市債残高の減少等により将来負担額が減少しており、引き続き充当可能財源等が将来負担額を上回っているため、算定されなかった。</a:t>
          </a:r>
        </a:p>
        <a:p>
          <a:r>
            <a:rPr kumimoji="1" lang="ja-JP" altLang="en-US" sz="1300">
              <a:latin typeface="ＭＳ ゴシック" panose="020B0609070205080204" pitchFamily="49" charset="-128"/>
              <a:ea typeface="ＭＳ ゴシック" panose="020B0609070205080204" pitchFamily="49" charset="-128"/>
            </a:rPr>
            <a:t>　今後も計画的な財政運営を行い、健全性の維持に努める。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28160</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94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17</xdr:row>
      <xdr:rowOff>93726</xdr:rowOff>
    </xdr:from>
    <xdr:to>
      <xdr:col>77</xdr:col>
      <xdr:colOff>95250</xdr:colOff>
      <xdr:row>18</xdr:row>
      <xdr:rowOff>23876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34053</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7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138125</xdr:rowOff>
    </xdr:from>
    <xdr:to>
      <xdr:col>73</xdr:col>
      <xdr:colOff>44450</xdr:colOff>
      <xdr:row>18</xdr:row>
      <xdr:rowOff>68275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78452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82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16866</xdr:rowOff>
    </xdr:from>
    <xdr:to>
      <xdr:col>68</xdr:col>
      <xdr:colOff>203200</xdr:colOff>
      <xdr:row>18</xdr:row>
      <xdr:rowOff>118466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128643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8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60164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33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48260</xdr:rowOff>
    </xdr:from>
    <xdr:to>
      <xdr:col>64</xdr:col>
      <xdr:colOff>152400</xdr:colOff>
      <xdr:row>14</xdr:row>
      <xdr:rowOff>149860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160037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811,993
792,372
149.83
480,020,385
472,192,847
7,295,679
241,288,915
454,765,521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年度は人事委員会勧告などの影響により増加したものの、定年延長による退職手当の減少などにより、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年度は定年延長に伴う退職手当の支出、人事委員会勧告に伴う給与改定の実施により、前年度から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112713</xdr:rowOff>
    </xdr:from>
    <xdr:to>
      <xdr:col>24</xdr:col>
      <xdr:colOff>25400</xdr:colOff>
      <xdr:row>38</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456363"/>
          <a:ext cx="8382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112713</xdr:rowOff>
    </xdr:from>
    <xdr:to>
      <xdr:col>19</xdr:col>
      <xdr:colOff>187325</xdr:colOff>
      <xdr:row>38</xdr:row>
      <xdr:rowOff>169863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45636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112713</xdr:rowOff>
    </xdr:from>
    <xdr:to>
      <xdr:col>15</xdr:col>
      <xdr:colOff>98425</xdr:colOff>
      <xdr:row>38</xdr:row>
      <xdr:rowOff>169863</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284913"/>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112713</xdr:rowOff>
    </xdr:from>
    <xdr:to>
      <xdr:col>11</xdr:col>
      <xdr:colOff>9525</xdr:colOff>
      <xdr:row>38</xdr:row>
      <xdr:rowOff>155575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284913"/>
          <a:ext cx="889000" cy="38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76852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42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45102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61913</xdr:rowOff>
    </xdr:from>
    <xdr:to>
      <xdr:col>20</xdr:col>
      <xdr:colOff>38100</xdr:colOff>
      <xdr:row>37</xdr:row>
      <xdr:rowOff>163513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40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148290</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49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119063</xdr:rowOff>
    </xdr:from>
    <xdr:to>
      <xdr:col>15</xdr:col>
      <xdr:colOff>149225</xdr:colOff>
      <xdr:row>39</xdr:row>
      <xdr:rowOff>49213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63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33990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72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61913</xdr:rowOff>
    </xdr:from>
    <xdr:to>
      <xdr:col>11</xdr:col>
      <xdr:colOff>60325</xdr:colOff>
      <xdr:row>36</xdr:row>
      <xdr:rowOff>163513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23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2240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00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19702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70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年度は、物価高騰の影響やふるさと納税業務委託の増加などにより、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年度は、同様に物価高騰の影響等により物件費に係る経常一般財源が増加したものの、分母となる歳入経常一般財源も一定増加した結果、前年度から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86179</xdr:rowOff>
    </xdr:from>
    <xdr:to>
      <xdr:col>82</xdr:col>
      <xdr:colOff>107950</xdr:colOff>
      <xdr:row>17</xdr:row>
      <xdr:rowOff>151493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300082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100891</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01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151493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9845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86179</xdr:rowOff>
    </xdr:from>
    <xdr:to>
      <xdr:col>73</xdr:col>
      <xdr:colOff>180975</xdr:colOff>
      <xdr:row>17</xdr:row>
      <xdr:rowOff>69850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657929"/>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65513</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9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86179</xdr:rowOff>
    </xdr:from>
    <xdr:to>
      <xdr:col>69</xdr:col>
      <xdr:colOff>92075</xdr:colOff>
      <xdr:row>16</xdr:row>
      <xdr:rowOff>127000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657929"/>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198</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35379</xdr:rowOff>
    </xdr:from>
    <xdr:to>
      <xdr:col>82</xdr:col>
      <xdr:colOff>158750</xdr:colOff>
      <xdr:row>17</xdr:row>
      <xdr:rowOff>136979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9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7456</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100693</xdr:rowOff>
    </xdr:from>
    <xdr:to>
      <xdr:col>78</xdr:col>
      <xdr:colOff>120650</xdr:colOff>
      <xdr:row>18</xdr:row>
      <xdr:rowOff>30843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01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15620</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10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35379</xdr:rowOff>
    </xdr:from>
    <xdr:to>
      <xdr:col>69</xdr:col>
      <xdr:colOff>142875</xdr:colOff>
      <xdr:row>15</xdr:row>
      <xdr:rowOff>136979</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121756</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300" b="0" i="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年度は、前年度に引き続き障害者（児）自立支援給付費や認定こども園・幼稚園給付費などが増加したが、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分母となる歳入経常一般財源も一定増加したため、</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前年度と同じ</a:t>
          </a:r>
          <a:r>
            <a:rPr lang="en-US" altLang="ja-JP" sz="1300" b="0" i="0">
              <a:solidFill>
                <a:schemeClr val="dk1"/>
              </a:solidFill>
              <a:effectLst/>
              <a:latin typeface="ＭＳ ゴシック" panose="020B0609070205080204" pitchFamily="49" charset="-128"/>
              <a:ea typeface="ＭＳ ゴシック" panose="020B0609070205080204" pitchFamily="49" charset="-128"/>
              <a:cs typeface="+mn-cs"/>
            </a:rPr>
            <a:t>18.6</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159657</xdr:rowOff>
    </xdr:from>
    <xdr:to>
      <xdr:col>24</xdr:col>
      <xdr:colOff>25400</xdr:colOff>
      <xdr:row>58</xdr:row>
      <xdr:rowOff>159657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10103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29028</xdr:rowOff>
    </xdr:from>
    <xdr:to>
      <xdr:col>19</xdr:col>
      <xdr:colOff>187325</xdr:colOff>
      <xdr:row>58</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9731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8362</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58</xdr:row>
      <xdr:rowOff>29028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728200"/>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102507</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7282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108857</xdr:rowOff>
    </xdr:from>
    <xdr:to>
      <xdr:col>24</xdr:col>
      <xdr:colOff>76200</xdr:colOff>
      <xdr:row>59</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80934</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年度は、後期高齢者医療事業、国民健康保険事業、介護保険事業の各特別会計への繰出金の増加などにより、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年度は、分子となる後期高齢者医療事業、国民健康保険事業、介護保険事業の各特別会計への繰出金の増加がしたものの、分母となる歳入経常一般財源も一定増加した結果、前年度から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107950</xdr:rowOff>
    </xdr:from>
    <xdr:to>
      <xdr:col>82</xdr:col>
      <xdr:colOff>107950</xdr:colOff>
      <xdr:row>59</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100520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111777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xdr:rowOff>
    </xdr:from>
    <xdr:to>
      <xdr:col>78</xdr:col>
      <xdr:colOff>69850</xdr:colOff>
      <xdr:row>59</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10128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59</xdr:row>
      <xdr:rowOff>12700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9568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146050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956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54627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168927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57150</xdr:rowOff>
    </xdr:from>
    <xdr:to>
      <xdr:col>82</xdr:col>
      <xdr:colOff>158750</xdr:colOff>
      <xdr:row>58</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29227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133350</xdr:rowOff>
    </xdr:from>
    <xdr:to>
      <xdr:col>74</xdr:col>
      <xdr:colOff>31750</xdr:colOff>
      <xdr:row>59</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95250</xdr:rowOff>
    </xdr:from>
    <xdr:to>
      <xdr:col>65</xdr:col>
      <xdr:colOff>53975</xdr:colOff>
      <xdr:row>59</xdr:row>
      <xdr:rowOff>25400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10177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年度は、還付金額の減少などにより、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堺市立病院機構運営費負担金、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新型コロナウイルス関連経費の減少などにより、前年度から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46990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2992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38</xdr:row>
      <xdr:rowOff>12700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3906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38</xdr:row>
      <xdr:rowOff>12700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3677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73677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115570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367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5097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年度は、臨時財政対策債に係る市債の償還額の減少などにより、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年度は、臨時財政対策債に係る市債の償還額の減少及び臨時財政対策債以外の整備事業に係る市債の償還終了などにより、前年度から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102507</xdr:rowOff>
    </xdr:from>
    <xdr:to>
      <xdr:col>24</xdr:col>
      <xdr:colOff>25400</xdr:colOff>
      <xdr:row>76</xdr:row>
      <xdr:rowOff>78014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2961257"/>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31948</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78014</xdr:rowOff>
    </xdr:from>
    <xdr:to>
      <xdr:col>19</xdr:col>
      <xdr:colOff>187325</xdr:colOff>
      <xdr:row>77</xdr:row>
      <xdr:rowOff>20864</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3098800" y="1310821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15620</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61686</xdr:rowOff>
    </xdr:from>
    <xdr:to>
      <xdr:col>15</xdr:col>
      <xdr:colOff>98425</xdr:colOff>
      <xdr:row>77</xdr:row>
      <xdr:rowOff>20864</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2209800" y="130918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61686</xdr:rowOff>
    </xdr:from>
    <xdr:to>
      <xdr:col>11</xdr:col>
      <xdr:colOff>9525</xdr:colOff>
      <xdr:row>77</xdr:row>
      <xdr:rowOff>69850</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3091886"/>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146248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51707</xdr:rowOff>
    </xdr:from>
    <xdr:to>
      <xdr:col>24</xdr:col>
      <xdr:colOff>76200</xdr:colOff>
      <xdr:row>75</xdr:row>
      <xdr:rowOff>153307</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29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68234</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275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27214</xdr:rowOff>
    </xdr:from>
    <xdr:to>
      <xdr:col>20</xdr:col>
      <xdr:colOff>38100</xdr:colOff>
      <xdr:row>76</xdr:row>
      <xdr:rowOff>128814</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138992</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282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141514</xdr:rowOff>
    </xdr:from>
    <xdr:to>
      <xdr:col>15</xdr:col>
      <xdr:colOff>149225</xdr:colOff>
      <xdr:row>77</xdr:row>
      <xdr:rowOff>71664</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31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81841</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294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10886</xdr:rowOff>
    </xdr:from>
    <xdr:to>
      <xdr:col>11</xdr:col>
      <xdr:colOff>60325</xdr:colOff>
      <xdr:row>76</xdr:row>
      <xdr:rowOff>112486</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122662</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280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年度は、人件費が一時的な要因で減少したが、引き続く扶助費や物件費等において、経常一般財源が増加した。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年度は、人件費が、定年延長に伴う退職手当の支出、給与改定により増加したが、分母となる歳入経常一般財源も一定増加したため、前年度と同じ</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84.9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％となった。近年の社会情勢を踏まえると扶助費や物件費等の増加は今後も続く可能性が高いことから、自主財源の確保に加え、財政面だけではなく組織運営面にも踏み込んだ構造的な改革に取り組む。</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80</xdr:row>
      <xdr:rowOff>50800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5476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22877</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50800</xdr:rowOff>
    </xdr:from>
    <xdr:to>
      <xdr:col>82</xdr:col>
      <xdr:colOff>196850</xdr:colOff>
      <xdr:row>80</xdr:row>
      <xdr:rowOff>50800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76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50800</xdr:rowOff>
    </xdr:from>
    <xdr:to>
      <xdr:col>82</xdr:col>
      <xdr:colOff>107950</xdr:colOff>
      <xdr:row>80</xdr:row>
      <xdr:rowOff>50800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5671800" y="13766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10177</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304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165100</xdr:rowOff>
    </xdr:from>
    <xdr:to>
      <xdr:col>82</xdr:col>
      <xdr:colOff>158750</xdr:colOff>
      <xdr:row>77</xdr:row>
      <xdr:rowOff>95250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1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50800</xdr:rowOff>
    </xdr:from>
    <xdr:to>
      <xdr:col>78</xdr:col>
      <xdr:colOff>69850</xdr:colOff>
      <xdr:row>80</xdr:row>
      <xdr:rowOff>152400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4782800" y="13766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69850</xdr:rowOff>
    </xdr:from>
    <xdr:to>
      <xdr:col>78</xdr:col>
      <xdr:colOff>120650</xdr:colOff>
      <xdr:row>76</xdr:row>
      <xdr:rowOff>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10177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69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6350</xdr:rowOff>
    </xdr:from>
    <xdr:to>
      <xdr:col>73</xdr:col>
      <xdr:colOff>180975</xdr:colOff>
      <xdr:row>80</xdr:row>
      <xdr:rowOff>152400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3893800" y="12865100"/>
          <a:ext cx="889000" cy="100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31750</xdr:rowOff>
    </xdr:from>
    <xdr:to>
      <xdr:col>74</xdr:col>
      <xdr:colOff>31750</xdr:colOff>
      <xdr:row>75</xdr:row>
      <xdr:rowOff>133350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289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143527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65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6350</xdr:rowOff>
    </xdr:from>
    <xdr:to>
      <xdr:col>69</xdr:col>
      <xdr:colOff>92075</xdr:colOff>
      <xdr:row>79</xdr:row>
      <xdr:rowOff>82550</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flipV="1">
          <a:off x="13004800" y="12865100"/>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127000</xdr:rowOff>
    </xdr:from>
    <xdr:to>
      <xdr:col>69</xdr:col>
      <xdr:colOff>142875</xdr:colOff>
      <xdr:row>73</xdr:row>
      <xdr:rowOff>57150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24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67327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24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107950</xdr:rowOff>
    </xdr:from>
    <xdr:to>
      <xdr:col>65</xdr:col>
      <xdr:colOff>53975</xdr:colOff>
      <xdr:row>76</xdr:row>
      <xdr:rowOff>38100</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296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48277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3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0</xdr:rowOff>
    </xdr:from>
    <xdr:to>
      <xdr:col>82</xdr:col>
      <xdr:colOff>158750</xdr:colOff>
      <xdr:row>80</xdr:row>
      <xdr:rowOff>101600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80027</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0</xdr:rowOff>
    </xdr:from>
    <xdr:to>
      <xdr:col>78</xdr:col>
      <xdr:colOff>120650</xdr:colOff>
      <xdr:row>80</xdr:row>
      <xdr:rowOff>101600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86377</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380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101600</xdr:rowOff>
    </xdr:from>
    <xdr:to>
      <xdr:col>74</xdr:col>
      <xdr:colOff>31750</xdr:colOff>
      <xdr:row>81</xdr:row>
      <xdr:rowOff>31750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390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127000</xdr:rowOff>
    </xdr:from>
    <xdr:to>
      <xdr:col>69</xdr:col>
      <xdr:colOff>142875</xdr:colOff>
      <xdr:row>75</xdr:row>
      <xdr:rowOff>57150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28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41927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31750</xdr:rowOff>
    </xdr:from>
    <xdr:to>
      <xdr:col>65</xdr:col>
      <xdr:colOff>53975</xdr:colOff>
      <xdr:row>79</xdr:row>
      <xdr:rowOff>133350</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118127</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366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169792</xdr:rowOff>
    </xdr:from>
    <xdr:to>
      <xdr:col>29</xdr:col>
      <xdr:colOff>127000</xdr:colOff>
      <xdr:row>15</xdr:row>
      <xdr:rowOff>50985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446267"/>
          <a:ext cx="647700" cy="224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108181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50985</xdr:rowOff>
    </xdr:from>
    <xdr:to>
      <xdr:col>26</xdr:col>
      <xdr:colOff>50800</xdr:colOff>
      <xdr:row>15</xdr:row>
      <xdr:rowOff>143601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70360"/>
          <a:ext cx="698500" cy="92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53350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143601</xdr:rowOff>
    </xdr:from>
    <xdr:to>
      <xdr:col>22</xdr:col>
      <xdr:colOff>114300</xdr:colOff>
      <xdr:row>16</xdr:row>
      <xdr:rowOff>53696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62976"/>
          <a:ext cx="698500" cy="81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93812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53696</xdr:rowOff>
    </xdr:from>
    <xdr:to>
      <xdr:col>18</xdr:col>
      <xdr:colOff>177800</xdr:colOff>
      <xdr:row>16</xdr:row>
      <xdr:rowOff>109115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44521"/>
          <a:ext cx="698500" cy="55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153992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0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118992</xdr:rowOff>
    </xdr:from>
    <xdr:to>
      <xdr:col>29</xdr:col>
      <xdr:colOff>177800</xdr:colOff>
      <xdr:row>14</xdr:row>
      <xdr:rowOff>49142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95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135519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4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185</xdr:rowOff>
    </xdr:from>
    <xdr:to>
      <xdr:col>26</xdr:col>
      <xdr:colOff>101600</xdr:colOff>
      <xdr:row>15</xdr:row>
      <xdr:rowOff>101785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19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111962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88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92801</xdr:rowOff>
    </xdr:from>
    <xdr:to>
      <xdr:col>22</xdr:col>
      <xdr:colOff>165100</xdr:colOff>
      <xdr:row>16</xdr:row>
      <xdr:rowOff>22951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12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33128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81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2896</xdr:rowOff>
    </xdr:from>
    <xdr:to>
      <xdr:col>19</xdr:col>
      <xdr:colOff>38100</xdr:colOff>
      <xdr:row>16</xdr:row>
      <xdr:rowOff>104496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93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114673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6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58315</xdr:rowOff>
    </xdr:from>
    <xdr:to>
      <xdr:col>15</xdr:col>
      <xdr:colOff>101600</xdr:colOff>
      <xdr:row>16</xdr:row>
      <xdr:rowOff>159915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49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144692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3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249203</xdr:rowOff>
    </xdr:from>
    <xdr:to>
      <xdr:col>29</xdr:col>
      <xdr:colOff>127000</xdr:colOff>
      <xdr:row>35</xdr:row>
      <xdr:rowOff>267458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59553"/>
          <a:ext cx="647700" cy="18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269729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37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238654</xdr:rowOff>
    </xdr:from>
    <xdr:to>
      <xdr:col>26</xdr:col>
      <xdr:colOff>50800</xdr:colOff>
      <xdr:row>35</xdr:row>
      <xdr:rowOff>267458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849004"/>
          <a:ext cx="698500" cy="28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174686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42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162694</xdr:rowOff>
    </xdr:from>
    <xdr:to>
      <xdr:col>22</xdr:col>
      <xdr:colOff>114300</xdr:colOff>
      <xdr:row>35</xdr:row>
      <xdr:rowOff>238654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773044"/>
          <a:ext cx="698500" cy="75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205122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155673</xdr:rowOff>
    </xdr:from>
    <xdr:to>
      <xdr:col>18</xdr:col>
      <xdr:colOff>177800</xdr:colOff>
      <xdr:row>35</xdr:row>
      <xdr:rowOff>162694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766023"/>
          <a:ext cx="698500" cy="7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164660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157932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4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198403</xdr:rowOff>
    </xdr:from>
    <xdr:to>
      <xdr:col>29</xdr:col>
      <xdr:colOff>177800</xdr:colOff>
      <xdr:row>35</xdr:row>
      <xdr:rowOff>300003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08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170480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780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216658</xdr:rowOff>
    </xdr:from>
    <xdr:to>
      <xdr:col>26</xdr:col>
      <xdr:colOff>101600</xdr:colOff>
      <xdr:row>35</xdr:row>
      <xdr:rowOff>318258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27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303035</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13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187854</xdr:rowOff>
    </xdr:from>
    <xdr:to>
      <xdr:col>22</xdr:col>
      <xdr:colOff>165100</xdr:colOff>
      <xdr:row>35</xdr:row>
      <xdr:rowOff>289454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98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274231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88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111894</xdr:rowOff>
    </xdr:from>
    <xdr:to>
      <xdr:col>19</xdr:col>
      <xdr:colOff>38100</xdr:colOff>
      <xdr:row>35</xdr:row>
      <xdr:rowOff>213494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22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198271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80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104873</xdr:rowOff>
    </xdr:from>
    <xdr:to>
      <xdr:col>15</xdr:col>
      <xdr:colOff>101600</xdr:colOff>
      <xdr:row>35</xdr:row>
      <xdr:rowOff>206473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15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191250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80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811,993
792,372
149.83
480,020,385
472,192,847
7,295,679
241,288,915
454,765,521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100724</xdr:rowOff>
    </xdr:from>
    <xdr:to>
      <xdr:col>24</xdr:col>
      <xdr:colOff>63500</xdr:colOff>
      <xdr:row>35</xdr:row>
      <xdr:rowOff>115888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58574"/>
          <a:ext cx="838200" cy="3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97142</xdr:rowOff>
    </xdr:from>
    <xdr:to>
      <xdr:col>19</xdr:col>
      <xdr:colOff>177800</xdr:colOff>
      <xdr:row>35</xdr:row>
      <xdr:rowOff>115888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97892"/>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91863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97142</xdr:rowOff>
    </xdr:from>
    <xdr:to>
      <xdr:col>15</xdr:col>
      <xdr:colOff>50800</xdr:colOff>
      <xdr:row>36</xdr:row>
      <xdr:rowOff>15189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97892"/>
          <a:ext cx="889000" cy="8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154347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15189</xdr:rowOff>
    </xdr:from>
    <xdr:to>
      <xdr:col>10</xdr:col>
      <xdr:colOff>114300</xdr:colOff>
      <xdr:row>36</xdr:row>
      <xdr:rowOff>77444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87389"/>
          <a:ext cx="889000" cy="6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38320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6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49369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7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49924</xdr:rowOff>
    </xdr:from>
    <xdr:to>
      <xdr:col>24</xdr:col>
      <xdr:colOff>114300</xdr:colOff>
      <xdr:row>33</xdr:row>
      <xdr:rowOff>151524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0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72801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5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65088</xdr:rowOff>
    </xdr:from>
    <xdr:to>
      <xdr:col>20</xdr:col>
      <xdr:colOff>38100</xdr:colOff>
      <xdr:row>35</xdr:row>
      <xdr:rowOff>166688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6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11765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41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46342</xdr:rowOff>
    </xdr:from>
    <xdr:to>
      <xdr:col>15</xdr:col>
      <xdr:colOff>101600</xdr:colOff>
      <xdr:row>35</xdr:row>
      <xdr:rowOff>147942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164469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22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135839</xdr:rowOff>
    </xdr:from>
    <xdr:to>
      <xdr:col>10</xdr:col>
      <xdr:colOff>165100</xdr:colOff>
      <xdr:row>36</xdr:row>
      <xdr:rowOff>65989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57116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2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26644</xdr:rowOff>
    </xdr:from>
    <xdr:to>
      <xdr:col>6</xdr:col>
      <xdr:colOff>38100</xdr:colOff>
      <xdr:row>36</xdr:row>
      <xdr:rowOff>128244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119371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9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97546</xdr:rowOff>
    </xdr:from>
    <xdr:to>
      <xdr:col>24</xdr:col>
      <xdr:colOff>63500</xdr:colOff>
      <xdr:row>55</xdr:row>
      <xdr:rowOff>91146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355846"/>
          <a:ext cx="838200" cy="16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68608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55073</xdr:rowOff>
    </xdr:from>
    <xdr:to>
      <xdr:col>19</xdr:col>
      <xdr:colOff>177800</xdr:colOff>
      <xdr:row>55</xdr:row>
      <xdr:rowOff>91146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313373"/>
          <a:ext cx="889000" cy="20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142902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55073</xdr:rowOff>
    </xdr:from>
    <xdr:to>
      <xdr:col>15</xdr:col>
      <xdr:colOff>50800</xdr:colOff>
      <xdr:row>55</xdr:row>
      <xdr:rowOff>70069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313373"/>
          <a:ext cx="889000" cy="18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149511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88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70069</xdr:rowOff>
    </xdr:from>
    <xdr:to>
      <xdr:col>10</xdr:col>
      <xdr:colOff>114300</xdr:colOff>
      <xdr:row>57</xdr:row>
      <xdr:rowOff>15204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499819"/>
          <a:ext cx="889000" cy="28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143248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05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46746</xdr:rowOff>
    </xdr:from>
    <xdr:to>
      <xdr:col>24</xdr:col>
      <xdr:colOff>114300</xdr:colOff>
      <xdr:row>54</xdr:row>
      <xdr:rowOff>148346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30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69623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15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40346</xdr:rowOff>
    </xdr:from>
    <xdr:to>
      <xdr:col>20</xdr:col>
      <xdr:colOff>38100</xdr:colOff>
      <xdr:row>55</xdr:row>
      <xdr:rowOff>141946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7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158473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24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4273</xdr:rowOff>
    </xdr:from>
    <xdr:to>
      <xdr:col>15</xdr:col>
      <xdr:colOff>101600</xdr:colOff>
      <xdr:row>54</xdr:row>
      <xdr:rowOff>105873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26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97000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35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19269</xdr:rowOff>
    </xdr:from>
    <xdr:to>
      <xdr:col>10</xdr:col>
      <xdr:colOff>165100</xdr:colOff>
      <xdr:row>55</xdr:row>
      <xdr:rowOff>120869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44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111996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4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135854</xdr:rowOff>
    </xdr:from>
    <xdr:to>
      <xdr:col>6</xdr:col>
      <xdr:colOff>38100</xdr:colOff>
      <xdr:row>57</xdr:row>
      <xdr:rowOff>66004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3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82531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1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155919</xdr:rowOff>
    </xdr:from>
    <xdr:to>
      <xdr:col>24</xdr:col>
      <xdr:colOff>63500</xdr:colOff>
      <xdr:row>77</xdr:row>
      <xdr:rowOff>46845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186119"/>
          <a:ext cx="838200" cy="6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62465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21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46845</xdr:rowOff>
    </xdr:from>
    <xdr:to>
      <xdr:col>19</xdr:col>
      <xdr:colOff>177800</xdr:colOff>
      <xdr:row>77</xdr:row>
      <xdr:rowOff>93980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248495"/>
          <a:ext cx="889000" cy="4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154231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4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41619</xdr:rowOff>
    </xdr:from>
    <xdr:to>
      <xdr:col>15</xdr:col>
      <xdr:colOff>50800</xdr:colOff>
      <xdr:row>77</xdr:row>
      <xdr:rowOff>93980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243269"/>
          <a:ext cx="889000" cy="5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168873</xdr:rowOff>
    </xdr:from>
    <xdr:to>
      <xdr:col>10</xdr:col>
      <xdr:colOff>114300</xdr:colOff>
      <xdr:row>77</xdr:row>
      <xdr:rowOff>41619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199073"/>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105119</xdr:rowOff>
    </xdr:from>
    <xdr:to>
      <xdr:col>24</xdr:col>
      <xdr:colOff>114300</xdr:colOff>
      <xdr:row>77</xdr:row>
      <xdr:rowOff>35269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13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83546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1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167495</xdr:rowOff>
    </xdr:from>
    <xdr:to>
      <xdr:col>20</xdr:col>
      <xdr:colOff>38100</xdr:colOff>
      <xdr:row>77</xdr:row>
      <xdr:rowOff>97645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1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88772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29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43180</xdr:rowOff>
    </xdr:from>
    <xdr:to>
      <xdr:col>15</xdr:col>
      <xdr:colOff>101600</xdr:colOff>
      <xdr:row>77</xdr:row>
      <xdr:rowOff>144780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135907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33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162269</xdr:rowOff>
    </xdr:from>
    <xdr:to>
      <xdr:col>10</xdr:col>
      <xdr:colOff>165100</xdr:colOff>
      <xdr:row>77</xdr:row>
      <xdr:rowOff>92419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1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83546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28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118073</xdr:rowOff>
    </xdr:from>
    <xdr:to>
      <xdr:col>6</xdr:col>
      <xdr:colOff>38100</xdr:colOff>
      <xdr:row>77</xdr:row>
      <xdr:rowOff>48223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14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39350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24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13523</xdr:rowOff>
    </xdr:from>
    <xdr:to>
      <xdr:col>24</xdr:col>
      <xdr:colOff>63500</xdr:colOff>
      <xdr:row>94</xdr:row>
      <xdr:rowOff>144033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129823"/>
          <a:ext cx="838200" cy="13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38557</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26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144033</xdr:rowOff>
    </xdr:from>
    <xdr:to>
      <xdr:col>19</xdr:col>
      <xdr:colOff>177800</xdr:colOff>
      <xdr:row>95</xdr:row>
      <xdr:rowOff>95221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260333"/>
          <a:ext cx="889000" cy="12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81370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54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164443</xdr:rowOff>
    </xdr:from>
    <xdr:to>
      <xdr:col>15</xdr:col>
      <xdr:colOff>50800</xdr:colOff>
      <xdr:row>95</xdr:row>
      <xdr:rowOff>95221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280743"/>
          <a:ext cx="889000" cy="10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8239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3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164443</xdr:rowOff>
    </xdr:from>
    <xdr:to>
      <xdr:col>10</xdr:col>
      <xdr:colOff>114300</xdr:colOff>
      <xdr:row>96</xdr:row>
      <xdr:rowOff>152305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280743"/>
          <a:ext cx="889000" cy="33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102520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56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51674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8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134173</xdr:rowOff>
    </xdr:from>
    <xdr:to>
      <xdr:col>24</xdr:col>
      <xdr:colOff>114300</xdr:colOff>
      <xdr:row>94</xdr:row>
      <xdr:rowOff>64323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07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157050</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9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93233</xdr:rowOff>
    </xdr:from>
    <xdr:to>
      <xdr:col>20</xdr:col>
      <xdr:colOff>38100</xdr:colOff>
      <xdr:row>95</xdr:row>
      <xdr:rowOff>23383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20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39910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98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44421</xdr:rowOff>
    </xdr:from>
    <xdr:to>
      <xdr:col>15</xdr:col>
      <xdr:colOff>101600</xdr:colOff>
      <xdr:row>95</xdr:row>
      <xdr:rowOff>146021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33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162548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10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113643</xdr:rowOff>
    </xdr:from>
    <xdr:to>
      <xdr:col>10</xdr:col>
      <xdr:colOff>165100</xdr:colOff>
      <xdr:row>95</xdr:row>
      <xdr:rowOff>43793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22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60320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0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101505</xdr:rowOff>
    </xdr:from>
    <xdr:to>
      <xdr:col>6</xdr:col>
      <xdr:colOff>38100</xdr:colOff>
      <xdr:row>97</xdr:row>
      <xdr:rowOff>31655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5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48182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335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102057</xdr:rowOff>
    </xdr:from>
    <xdr:to>
      <xdr:col>55</xdr:col>
      <xdr:colOff>0</xdr:colOff>
      <xdr:row>37</xdr:row>
      <xdr:rowOff>132211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45707"/>
          <a:ext cx="838200" cy="3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153034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53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7243</xdr:rowOff>
    </xdr:from>
    <xdr:to>
      <xdr:col>50</xdr:col>
      <xdr:colOff>114300</xdr:colOff>
      <xdr:row>37</xdr:row>
      <xdr:rowOff>102057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50893"/>
          <a:ext cx="889000" cy="9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60179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6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7243</xdr:rowOff>
    </xdr:from>
    <xdr:to>
      <xdr:col>45</xdr:col>
      <xdr:colOff>177800</xdr:colOff>
      <xdr:row>37</xdr:row>
      <xdr:rowOff>113455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50893"/>
          <a:ext cx="889000" cy="10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25965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46649</xdr:rowOff>
    </xdr:from>
    <xdr:to>
      <xdr:col>41</xdr:col>
      <xdr:colOff>50800</xdr:colOff>
      <xdr:row>37</xdr:row>
      <xdr:rowOff>113455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361599"/>
          <a:ext cx="889000" cy="109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162580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81411</xdr:rowOff>
    </xdr:from>
    <xdr:to>
      <xdr:col>55</xdr:col>
      <xdr:colOff>50800</xdr:colOff>
      <xdr:row>38</xdr:row>
      <xdr:rowOff>11561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2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167788</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3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51257</xdr:rowOff>
    </xdr:from>
    <xdr:to>
      <xdr:col>50</xdr:col>
      <xdr:colOff>165100</xdr:colOff>
      <xdr:row>37</xdr:row>
      <xdr:rowOff>152857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9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143984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8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127893</xdr:rowOff>
    </xdr:from>
    <xdr:to>
      <xdr:col>46</xdr:col>
      <xdr:colOff>38100</xdr:colOff>
      <xdr:row>37</xdr:row>
      <xdr:rowOff>58043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0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49170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9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62655</xdr:rowOff>
    </xdr:from>
    <xdr:to>
      <xdr:col>41</xdr:col>
      <xdr:colOff>101600</xdr:colOff>
      <xdr:row>37</xdr:row>
      <xdr:rowOff>164255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155381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9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167299</xdr:rowOff>
    </xdr:from>
    <xdr:to>
      <xdr:col>36</xdr:col>
      <xdr:colOff>165100</xdr:colOff>
      <xdr:row>31</xdr:row>
      <xdr:rowOff>97449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31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88576</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403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158941</xdr:rowOff>
    </xdr:from>
    <xdr:to>
      <xdr:col>55</xdr:col>
      <xdr:colOff>0</xdr:colOff>
      <xdr:row>57</xdr:row>
      <xdr:rowOff>123660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588691"/>
          <a:ext cx="838200" cy="30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121664</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03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38773</xdr:rowOff>
    </xdr:from>
    <xdr:to>
      <xdr:col>50</xdr:col>
      <xdr:colOff>114300</xdr:colOff>
      <xdr:row>57</xdr:row>
      <xdr:rowOff>123660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811423"/>
          <a:ext cx="889000" cy="8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140543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05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20962</xdr:rowOff>
    </xdr:from>
    <xdr:to>
      <xdr:col>45</xdr:col>
      <xdr:colOff>177800</xdr:colOff>
      <xdr:row>57</xdr:row>
      <xdr:rowOff>38773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793612"/>
          <a:ext cx="889000" cy="1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49141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113773</xdr:rowOff>
    </xdr:from>
    <xdr:to>
      <xdr:col>41</xdr:col>
      <xdr:colOff>50800</xdr:colOff>
      <xdr:row>57</xdr:row>
      <xdr:rowOff>20962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543523"/>
          <a:ext cx="889000" cy="25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159745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0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59085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108141</xdr:rowOff>
    </xdr:from>
    <xdr:to>
      <xdr:col>55</xdr:col>
      <xdr:colOff>50800</xdr:colOff>
      <xdr:row>56</xdr:row>
      <xdr:rowOff>38291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53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86568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51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72860</xdr:rowOff>
    </xdr:from>
    <xdr:to>
      <xdr:col>50</xdr:col>
      <xdr:colOff>165100</xdr:colOff>
      <xdr:row>58</xdr:row>
      <xdr:rowOff>3010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4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165587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93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159423</xdr:rowOff>
    </xdr:from>
    <xdr:to>
      <xdr:col>46</xdr:col>
      <xdr:colOff>38100</xdr:colOff>
      <xdr:row>57</xdr:row>
      <xdr:rowOff>89573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6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80700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141612</xdr:rowOff>
    </xdr:from>
    <xdr:to>
      <xdr:col>41</xdr:col>
      <xdr:colOff>101600</xdr:colOff>
      <xdr:row>57</xdr:row>
      <xdr:rowOff>71762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62889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62973</xdr:rowOff>
    </xdr:from>
    <xdr:to>
      <xdr:col>36</xdr:col>
      <xdr:colOff>165100</xdr:colOff>
      <xdr:row>55</xdr:row>
      <xdr:rowOff>164573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4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155700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58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43048</xdr:rowOff>
    </xdr:from>
    <xdr:to>
      <xdr:col>55</xdr:col>
      <xdr:colOff>0</xdr:colOff>
      <xdr:row>76</xdr:row>
      <xdr:rowOff>80401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558898"/>
          <a:ext cx="838200" cy="55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16760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704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80401</xdr:rowOff>
    </xdr:from>
    <xdr:to>
      <xdr:col>50</xdr:col>
      <xdr:colOff>114300</xdr:colOff>
      <xdr:row>76</xdr:row>
      <xdr:rowOff>167956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110601"/>
          <a:ext cx="889000" cy="8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37360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5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91785</xdr:rowOff>
    </xdr:from>
    <xdr:to>
      <xdr:col>45</xdr:col>
      <xdr:colOff>177800</xdr:colOff>
      <xdr:row>76</xdr:row>
      <xdr:rowOff>167956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121985"/>
          <a:ext cx="889000" cy="7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97893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6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128453</xdr:rowOff>
    </xdr:from>
    <xdr:to>
      <xdr:col>41</xdr:col>
      <xdr:colOff>50800</xdr:colOff>
      <xdr:row>76</xdr:row>
      <xdr:rowOff>91785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2815753"/>
          <a:ext cx="889000" cy="30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190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5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160164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5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163698</xdr:rowOff>
    </xdr:from>
    <xdr:to>
      <xdr:col>55</xdr:col>
      <xdr:colOff>50800</xdr:colOff>
      <xdr:row>73</xdr:row>
      <xdr:rowOff>93848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50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15125</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35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29601</xdr:rowOff>
    </xdr:from>
    <xdr:to>
      <xdr:col>50</xdr:col>
      <xdr:colOff>165100</xdr:colOff>
      <xdr:row>76</xdr:row>
      <xdr:rowOff>131201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05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122328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15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117156</xdr:rowOff>
    </xdr:from>
    <xdr:to>
      <xdr:col>46</xdr:col>
      <xdr:colOff>38100</xdr:colOff>
      <xdr:row>77</xdr:row>
      <xdr:rowOff>47306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14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38433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240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40985</xdr:rowOff>
    </xdr:from>
    <xdr:to>
      <xdr:col>41</xdr:col>
      <xdr:colOff>101600</xdr:colOff>
      <xdr:row>76</xdr:row>
      <xdr:rowOff>142585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07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133712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16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77653</xdr:rowOff>
    </xdr:from>
    <xdr:to>
      <xdr:col>36</xdr:col>
      <xdr:colOff>165100</xdr:colOff>
      <xdr:row>75</xdr:row>
      <xdr:rowOff>7803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76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170380</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85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136785</xdr:rowOff>
    </xdr:from>
    <xdr:to>
      <xdr:col>55</xdr:col>
      <xdr:colOff>0</xdr:colOff>
      <xdr:row>98</xdr:row>
      <xdr:rowOff>27829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767435"/>
          <a:ext cx="838200" cy="6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66857</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01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146701</xdr:rowOff>
    </xdr:from>
    <xdr:to>
      <xdr:col>50</xdr:col>
      <xdr:colOff>114300</xdr:colOff>
      <xdr:row>98</xdr:row>
      <xdr:rowOff>27829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777351"/>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104243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04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146701</xdr:rowOff>
    </xdr:from>
    <xdr:to>
      <xdr:col>45</xdr:col>
      <xdr:colOff>177800</xdr:colOff>
      <xdr:row>97</xdr:row>
      <xdr:rowOff>154760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777351"/>
          <a:ext cx="889000" cy="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15031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13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10970</xdr:rowOff>
    </xdr:from>
    <xdr:to>
      <xdr:col>41</xdr:col>
      <xdr:colOff>50800</xdr:colOff>
      <xdr:row>97</xdr:row>
      <xdr:rowOff>154760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641620"/>
          <a:ext cx="889000" cy="14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114643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3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135104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5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85985</xdr:rowOff>
    </xdr:from>
    <xdr:to>
      <xdr:col>55</xdr:col>
      <xdr:colOff>50800</xdr:colOff>
      <xdr:row>98</xdr:row>
      <xdr:rowOff>16135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1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64412</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9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148479</xdr:rowOff>
    </xdr:from>
    <xdr:to>
      <xdr:col>50</xdr:col>
      <xdr:colOff>165100</xdr:colOff>
      <xdr:row>98</xdr:row>
      <xdr:rowOff>78629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7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69756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87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95901</xdr:rowOff>
    </xdr:from>
    <xdr:to>
      <xdr:col>46</xdr:col>
      <xdr:colOff>38100</xdr:colOff>
      <xdr:row>98</xdr:row>
      <xdr:rowOff>26051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2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17178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1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103960</xdr:rowOff>
    </xdr:from>
    <xdr:to>
      <xdr:col>41</xdr:col>
      <xdr:colOff>101600</xdr:colOff>
      <xdr:row>98</xdr:row>
      <xdr:rowOff>34110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3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25237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8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131620</xdr:rowOff>
    </xdr:from>
    <xdr:to>
      <xdr:col>36</xdr:col>
      <xdr:colOff>165100</xdr:colOff>
      <xdr:row>97</xdr:row>
      <xdr:rowOff>61770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5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52897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68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37402</xdr:rowOff>
    </xdr:from>
    <xdr:to>
      <xdr:col>85</xdr:col>
      <xdr:colOff>127000</xdr:colOff>
      <xdr:row>39</xdr:row>
      <xdr:rowOff>38354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723952"/>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35687</xdr:rowOff>
    </xdr:from>
    <xdr:to>
      <xdr:col>81</xdr:col>
      <xdr:colOff>50800</xdr:colOff>
      <xdr:row>39</xdr:row>
      <xdr:rowOff>38354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2223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35687</xdr:rowOff>
    </xdr:from>
    <xdr:to>
      <xdr:col>76</xdr:col>
      <xdr:colOff>114300</xdr:colOff>
      <xdr:row>39</xdr:row>
      <xdr:rowOff>41021</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722237"/>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30544</xdr:rowOff>
    </xdr:from>
    <xdr:to>
      <xdr:col>71</xdr:col>
      <xdr:colOff>177800</xdr:colOff>
      <xdr:row>39</xdr:row>
      <xdr:rowOff>41021</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17094"/>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109681</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28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27767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19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158052</xdr:rowOff>
    </xdr:from>
    <xdr:to>
      <xdr:col>85</xdr:col>
      <xdr:colOff>177800</xdr:colOff>
      <xdr:row>39</xdr:row>
      <xdr:rowOff>88202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7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72979</xdr:rowOff>
    </xdr:from>
    <xdr:ext cx="313932"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8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159004</xdr:rowOff>
    </xdr:from>
    <xdr:to>
      <xdr:col>81</xdr:col>
      <xdr:colOff>101600</xdr:colOff>
      <xdr:row>39</xdr:row>
      <xdr:rowOff>89154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80281</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24333" y="6766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156337</xdr:rowOff>
    </xdr:from>
    <xdr:to>
      <xdr:col>76</xdr:col>
      <xdr:colOff>165100</xdr:colOff>
      <xdr:row>39</xdr:row>
      <xdr:rowOff>86487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77614</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35333" y="6764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161671</xdr:rowOff>
    </xdr:from>
    <xdr:to>
      <xdr:col>72</xdr:col>
      <xdr:colOff>38100</xdr:colOff>
      <xdr:row>39</xdr:row>
      <xdr:rowOff>91821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82948</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46333" y="6769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151194</xdr:rowOff>
    </xdr:from>
    <xdr:to>
      <xdr:col>67</xdr:col>
      <xdr:colOff>101600</xdr:colOff>
      <xdr:row>39</xdr:row>
      <xdr:rowOff>81344</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6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72471</xdr:rowOff>
    </xdr:from>
    <xdr:ext cx="313932"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57333" y="67590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113867</xdr:rowOff>
    </xdr:from>
    <xdr:to>
      <xdr:col>85</xdr:col>
      <xdr:colOff>127000</xdr:colOff>
      <xdr:row>77</xdr:row>
      <xdr:rowOff>129336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315517"/>
          <a:ext cx="8382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52912</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40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113867</xdr:rowOff>
    </xdr:from>
    <xdr:to>
      <xdr:col>81</xdr:col>
      <xdr:colOff>50800</xdr:colOff>
      <xdr:row>77</xdr:row>
      <xdr:rowOff>116497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315517"/>
          <a:ext cx="8890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112806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80835</xdr:rowOff>
    </xdr:from>
    <xdr:to>
      <xdr:col>76</xdr:col>
      <xdr:colOff>114300</xdr:colOff>
      <xdr:row>77</xdr:row>
      <xdr:rowOff>116497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282485"/>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141076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80835</xdr:rowOff>
    </xdr:from>
    <xdr:to>
      <xdr:col>71</xdr:col>
      <xdr:colOff>177800</xdr:colOff>
      <xdr:row>77</xdr:row>
      <xdr:rowOff>143777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282485"/>
          <a:ext cx="889000" cy="6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115130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35272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78536</xdr:rowOff>
    </xdr:from>
    <xdr:to>
      <xdr:col>85</xdr:col>
      <xdr:colOff>177800</xdr:colOff>
      <xdr:row>78</xdr:row>
      <xdr:rowOff>8686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8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56963</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25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63067</xdr:rowOff>
    </xdr:from>
    <xdr:to>
      <xdr:col>81</xdr:col>
      <xdr:colOff>101600</xdr:colOff>
      <xdr:row>77</xdr:row>
      <xdr:rowOff>164667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6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155794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5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65697</xdr:rowOff>
    </xdr:from>
    <xdr:to>
      <xdr:col>76</xdr:col>
      <xdr:colOff>165100</xdr:colOff>
      <xdr:row>77</xdr:row>
      <xdr:rowOff>167297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6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158424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6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30035</xdr:rowOff>
    </xdr:from>
    <xdr:to>
      <xdr:col>72</xdr:col>
      <xdr:colOff>38100</xdr:colOff>
      <xdr:row>77</xdr:row>
      <xdr:rowOff>131635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23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122762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32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92977</xdr:rowOff>
    </xdr:from>
    <xdr:to>
      <xdr:col>67</xdr:col>
      <xdr:colOff>101600</xdr:colOff>
      <xdr:row>78</xdr:row>
      <xdr:rowOff>23127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14254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105228</xdr:rowOff>
    </xdr:from>
    <xdr:to>
      <xdr:col>85</xdr:col>
      <xdr:colOff>127000</xdr:colOff>
      <xdr:row>96</xdr:row>
      <xdr:rowOff>9627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392978"/>
          <a:ext cx="838200" cy="7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170152</xdr:rowOff>
    </xdr:from>
    <xdr:ext cx="469744"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45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83418</xdr:rowOff>
    </xdr:from>
    <xdr:to>
      <xdr:col>81</xdr:col>
      <xdr:colOff>50800</xdr:colOff>
      <xdr:row>95</xdr:row>
      <xdr:rowOff>105228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028268"/>
          <a:ext cx="889000" cy="36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97548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655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96769</xdr:rowOff>
    </xdr:from>
    <xdr:to>
      <xdr:col>76</xdr:col>
      <xdr:colOff>114300</xdr:colOff>
      <xdr:row>93</xdr:row>
      <xdr:rowOff>83418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5527269"/>
          <a:ext cx="889000" cy="50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79123</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53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96769</xdr:rowOff>
    </xdr:from>
    <xdr:to>
      <xdr:col>71</xdr:col>
      <xdr:colOff>177800</xdr:colOff>
      <xdr:row>96</xdr:row>
      <xdr:rowOff>25445</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5527269"/>
          <a:ext cx="889000" cy="95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160642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4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621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80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130277</xdr:rowOff>
    </xdr:from>
    <xdr:to>
      <xdr:col>85</xdr:col>
      <xdr:colOff>177800</xdr:colOff>
      <xdr:row>96</xdr:row>
      <xdr:rowOff>60427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41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153154</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2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54428</xdr:rowOff>
    </xdr:from>
    <xdr:to>
      <xdr:col>81</xdr:col>
      <xdr:colOff>101600</xdr:colOff>
      <xdr:row>95</xdr:row>
      <xdr:rowOff>156028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34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11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32618</xdr:rowOff>
    </xdr:from>
    <xdr:to>
      <xdr:col>76</xdr:col>
      <xdr:colOff>165100</xdr:colOff>
      <xdr:row>93</xdr:row>
      <xdr:rowOff>134218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597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150745</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575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45969</xdr:rowOff>
    </xdr:from>
    <xdr:to>
      <xdr:col>72</xdr:col>
      <xdr:colOff>38100</xdr:colOff>
      <xdr:row>90</xdr:row>
      <xdr:rowOff>147569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547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164096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525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146095</xdr:rowOff>
    </xdr:from>
    <xdr:to>
      <xdr:col>67</xdr:col>
      <xdr:colOff>101600</xdr:colOff>
      <xdr:row>96</xdr:row>
      <xdr:rowOff>76245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4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92772</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20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135357</xdr:rowOff>
    </xdr:from>
    <xdr:to>
      <xdr:col>116</xdr:col>
      <xdr:colOff>63500</xdr:colOff>
      <xdr:row>38</xdr:row>
      <xdr:rowOff>136042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650457"/>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42968</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043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129184</xdr:rowOff>
    </xdr:from>
    <xdr:to>
      <xdr:col>111</xdr:col>
      <xdr:colOff>177800</xdr:colOff>
      <xdr:row>38</xdr:row>
      <xdr:rowOff>136042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64428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3801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00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118440</xdr:rowOff>
    </xdr:from>
    <xdr:to>
      <xdr:col>107</xdr:col>
      <xdr:colOff>50800</xdr:colOff>
      <xdr:row>38</xdr:row>
      <xdr:rowOff>129184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633540"/>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125417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59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111125</xdr:rowOff>
    </xdr:from>
    <xdr:to>
      <xdr:col>102</xdr:col>
      <xdr:colOff>114300</xdr:colOff>
      <xdr:row>38</xdr:row>
      <xdr:rowOff>118440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626225"/>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19575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0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127931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59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84557</xdr:rowOff>
    </xdr:from>
    <xdr:to>
      <xdr:col>116</xdr:col>
      <xdr:colOff>114300</xdr:colOff>
      <xdr:row>39</xdr:row>
      <xdr:rowOff>14707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170934</xdr:rowOff>
    </xdr:from>
    <xdr:ext cx="313932"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514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85242</xdr:rowOff>
    </xdr:from>
    <xdr:to>
      <xdr:col>112</xdr:col>
      <xdr:colOff>38100</xdr:colOff>
      <xdr:row>39</xdr:row>
      <xdr:rowOff>15392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6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6519</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66333" y="6693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78384</xdr:rowOff>
    </xdr:from>
    <xdr:to>
      <xdr:col>107</xdr:col>
      <xdr:colOff>101600</xdr:colOff>
      <xdr:row>39</xdr:row>
      <xdr:rowOff>8534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171111</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77333" y="6686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67640</xdr:rowOff>
    </xdr:from>
    <xdr:to>
      <xdr:col>102</xdr:col>
      <xdr:colOff>165100</xdr:colOff>
      <xdr:row>38</xdr:row>
      <xdr:rowOff>169240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5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160367</xdr:rowOff>
    </xdr:from>
    <xdr:ext cx="313932"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88333" y="667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60325</xdr:rowOff>
    </xdr:from>
    <xdr:to>
      <xdr:col>98</xdr:col>
      <xdr:colOff>38100</xdr:colOff>
      <xdr:row>38</xdr:row>
      <xdr:rowOff>161925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153052</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67017" y="666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8484</xdr:rowOff>
    </xdr:from>
    <xdr:to>
      <xdr:col>116</xdr:col>
      <xdr:colOff>63500</xdr:colOff>
      <xdr:row>59</xdr:row>
      <xdr:rowOff>13081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124034"/>
          <a:ext cx="8382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13081</xdr:rowOff>
    </xdr:from>
    <xdr:to>
      <xdr:col>111</xdr:col>
      <xdr:colOff>177800</xdr:colOff>
      <xdr:row>59</xdr:row>
      <xdr:rowOff>30111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128631"/>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29096</xdr:rowOff>
    </xdr:from>
    <xdr:to>
      <xdr:col>107</xdr:col>
      <xdr:colOff>50800</xdr:colOff>
      <xdr:row>59</xdr:row>
      <xdr:rowOff>30111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144646"/>
          <a:ext cx="8890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27622</xdr:rowOff>
    </xdr:from>
    <xdr:to>
      <xdr:col>102</xdr:col>
      <xdr:colOff>114300</xdr:colOff>
      <xdr:row>59</xdr:row>
      <xdr:rowOff>29096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43172"/>
          <a:ext cx="889000" cy="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129134</xdr:rowOff>
    </xdr:from>
    <xdr:to>
      <xdr:col>116</xdr:col>
      <xdr:colOff>114300</xdr:colOff>
      <xdr:row>59</xdr:row>
      <xdr:rowOff>59284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7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44061</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8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133731</xdr:rowOff>
    </xdr:from>
    <xdr:to>
      <xdr:col>112</xdr:col>
      <xdr:colOff>38100</xdr:colOff>
      <xdr:row>59</xdr:row>
      <xdr:rowOff>63881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7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55008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7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150761</xdr:rowOff>
    </xdr:from>
    <xdr:to>
      <xdr:col>107</xdr:col>
      <xdr:colOff>101600</xdr:colOff>
      <xdr:row>59</xdr:row>
      <xdr:rowOff>80911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9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72038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8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149746</xdr:rowOff>
    </xdr:from>
    <xdr:to>
      <xdr:col>102</xdr:col>
      <xdr:colOff>165100</xdr:colOff>
      <xdr:row>59</xdr:row>
      <xdr:rowOff>79896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71023</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8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148272</xdr:rowOff>
    </xdr:from>
    <xdr:to>
      <xdr:col>98</xdr:col>
      <xdr:colOff>38100</xdr:colOff>
      <xdr:row>59</xdr:row>
      <xdr:rowOff>78422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9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69549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8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9306</xdr:rowOff>
    </xdr:from>
    <xdr:to>
      <xdr:col>116</xdr:col>
      <xdr:colOff>63500</xdr:colOff>
      <xdr:row>74</xdr:row>
      <xdr:rowOff>86939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696606"/>
          <a:ext cx="838200" cy="7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123792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8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86939</xdr:rowOff>
    </xdr:from>
    <xdr:to>
      <xdr:col>111</xdr:col>
      <xdr:colOff>177800</xdr:colOff>
      <xdr:row>75</xdr:row>
      <xdr:rowOff>46797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774239"/>
          <a:ext cx="889000" cy="13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127266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46797</xdr:rowOff>
    </xdr:from>
    <xdr:to>
      <xdr:col>107</xdr:col>
      <xdr:colOff>50800</xdr:colOff>
      <xdr:row>75</xdr:row>
      <xdr:rowOff>99101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905547"/>
          <a:ext cx="889000" cy="5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170380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2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99101</xdr:rowOff>
    </xdr:from>
    <xdr:to>
      <xdr:col>102</xdr:col>
      <xdr:colOff>114300</xdr:colOff>
      <xdr:row>75</xdr:row>
      <xdr:rowOff>158766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957851"/>
          <a:ext cx="8890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28328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77660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129956</xdr:rowOff>
    </xdr:from>
    <xdr:to>
      <xdr:col>116</xdr:col>
      <xdr:colOff>114300</xdr:colOff>
      <xdr:row>74</xdr:row>
      <xdr:rowOff>60106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64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152833</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49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36139</xdr:rowOff>
    </xdr:from>
    <xdr:to>
      <xdr:col>112</xdr:col>
      <xdr:colOff>38100</xdr:colOff>
      <xdr:row>74</xdr:row>
      <xdr:rowOff>137739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7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154266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49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167447</xdr:rowOff>
    </xdr:from>
    <xdr:to>
      <xdr:col>107</xdr:col>
      <xdr:colOff>101600</xdr:colOff>
      <xdr:row>75</xdr:row>
      <xdr:rowOff>97597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85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114124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62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48301</xdr:rowOff>
    </xdr:from>
    <xdr:to>
      <xdr:col>102</xdr:col>
      <xdr:colOff>165100</xdr:colOff>
      <xdr:row>75</xdr:row>
      <xdr:rowOff>149901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166428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68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107966</xdr:rowOff>
    </xdr:from>
    <xdr:to>
      <xdr:col>98</xdr:col>
      <xdr:colOff>38100</xdr:colOff>
      <xdr:row>76</xdr:row>
      <xdr:rowOff>38116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6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54643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7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歳出決算総額は、住民一人当たり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千円で、主な構成項目は、扶助費、人件費、物件費となっている。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扶助費は、障害者自立支援給付費や認定こども園・幼稚園給付費等が増加したことと、物価高騰対策として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定額減税調整給付金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の支給等を実施したことにより、前年度から増加している。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人件費は、人事委員会勧告などの影響</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、定年延長による退職手当</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の支出年度であったこと</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により、</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前年度から大幅に増加して</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いる。</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物件費は、</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市立小学校における学校給食費の公会計化等により前年度から増加している。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なお、普通建設事業費（うち新規整備）が前年度比で大幅に増加しているが、これは全員喫食制の中学校給食の実施に向けた給食センター等の整備によるものである。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811,993
792,372
149.83
480,020,385
472,192,847
7,295,679
241,288,915
454,765,521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53158</xdr:rowOff>
    </xdr:from>
    <xdr:to>
      <xdr:col>24</xdr:col>
      <xdr:colOff>63500</xdr:colOff>
      <xdr:row>33</xdr:row>
      <xdr:rowOff>82550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1100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157661</xdr:rowOff>
    </xdr:from>
    <xdr:to>
      <xdr:col>19</xdr:col>
      <xdr:colOff>177800</xdr:colOff>
      <xdr:row>33</xdr:row>
      <xdr:rowOff>82550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644061"/>
          <a:ext cx="8890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157661</xdr:rowOff>
    </xdr:from>
    <xdr:to>
      <xdr:col>15</xdr:col>
      <xdr:colOff>50800</xdr:colOff>
      <xdr:row>33</xdr:row>
      <xdr:rowOff>110308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644061"/>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169092</xdr:rowOff>
    </xdr:from>
    <xdr:to>
      <xdr:col>10</xdr:col>
      <xdr:colOff>114300</xdr:colOff>
      <xdr:row>33</xdr:row>
      <xdr:rowOff>110308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655492"/>
          <a:ext cx="889000" cy="11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2358</xdr:rowOff>
    </xdr:from>
    <xdr:to>
      <xdr:col>24</xdr:col>
      <xdr:colOff>114300</xdr:colOff>
      <xdr:row>33</xdr:row>
      <xdr:rowOff>103958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6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25235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1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31750</xdr:rowOff>
    </xdr:from>
    <xdr:to>
      <xdr:col>20</xdr:col>
      <xdr:colOff>38100</xdr:colOff>
      <xdr:row>33</xdr:row>
      <xdr:rowOff>133350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149877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106861</xdr:rowOff>
    </xdr:from>
    <xdr:to>
      <xdr:col>15</xdr:col>
      <xdr:colOff>101600</xdr:colOff>
      <xdr:row>33</xdr:row>
      <xdr:rowOff>37011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5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53538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59508</xdr:rowOff>
    </xdr:from>
    <xdr:to>
      <xdr:col>10</xdr:col>
      <xdr:colOff>165100</xdr:colOff>
      <xdr:row>33</xdr:row>
      <xdr:rowOff>161108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1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6185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49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118292</xdr:rowOff>
    </xdr:from>
    <xdr:to>
      <xdr:col>6</xdr:col>
      <xdr:colOff>38100</xdr:colOff>
      <xdr:row>33</xdr:row>
      <xdr:rowOff>48442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0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64969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37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103454</xdr:rowOff>
    </xdr:from>
    <xdr:to>
      <xdr:col>24</xdr:col>
      <xdr:colOff>63500</xdr:colOff>
      <xdr:row>58</xdr:row>
      <xdr:rowOff>104127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10047554"/>
          <a:ext cx="83820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12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22352</xdr:rowOff>
    </xdr:from>
    <xdr:to>
      <xdr:col>19</xdr:col>
      <xdr:colOff>177800</xdr:colOff>
      <xdr:row>58</xdr:row>
      <xdr:rowOff>103454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66452"/>
          <a:ext cx="889000" cy="8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170083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7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108242</xdr:rowOff>
    </xdr:from>
    <xdr:to>
      <xdr:col>15</xdr:col>
      <xdr:colOff>50800</xdr:colOff>
      <xdr:row>58</xdr:row>
      <xdr:rowOff>22352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880892"/>
          <a:ext cx="889000" cy="8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36309</xdr:rowOff>
    </xdr:from>
    <xdr:to>
      <xdr:col>10</xdr:col>
      <xdr:colOff>114300</xdr:colOff>
      <xdr:row>57</xdr:row>
      <xdr:rowOff>108242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80259"/>
          <a:ext cx="889000" cy="110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119981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156189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53327</xdr:rowOff>
    </xdr:from>
    <xdr:to>
      <xdr:col>24</xdr:col>
      <xdr:colOff>114300</xdr:colOff>
      <xdr:row>58</xdr:row>
      <xdr:rowOff>154927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9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166641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3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52654</xdr:rowOff>
    </xdr:from>
    <xdr:to>
      <xdr:col>20</xdr:col>
      <xdr:colOff>38100</xdr:colOff>
      <xdr:row>58</xdr:row>
      <xdr:rowOff>154254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145381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08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143002</xdr:rowOff>
    </xdr:from>
    <xdr:to>
      <xdr:col>15</xdr:col>
      <xdr:colOff>101600</xdr:colOff>
      <xdr:row>58</xdr:row>
      <xdr:rowOff>73152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1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89679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69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57442</xdr:rowOff>
    </xdr:from>
    <xdr:to>
      <xdr:col>10</xdr:col>
      <xdr:colOff>165100</xdr:colOff>
      <xdr:row>57</xdr:row>
      <xdr:rowOff>159042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3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4119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60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156959</xdr:rowOff>
    </xdr:from>
    <xdr:to>
      <xdr:col>6</xdr:col>
      <xdr:colOff>38100</xdr:colOff>
      <xdr:row>51</xdr:row>
      <xdr:rowOff>87109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103636</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50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86954</xdr:rowOff>
    </xdr:from>
    <xdr:to>
      <xdr:col>24</xdr:col>
      <xdr:colOff>63500</xdr:colOff>
      <xdr:row>74</xdr:row>
      <xdr:rowOff>32655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602804"/>
          <a:ext cx="838200" cy="11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103034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90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32655</xdr:rowOff>
    </xdr:from>
    <xdr:to>
      <xdr:col>19</xdr:col>
      <xdr:colOff>177800</xdr:colOff>
      <xdr:row>74</xdr:row>
      <xdr:rowOff>117572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719955"/>
          <a:ext cx="889000" cy="8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137896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99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93683</xdr:rowOff>
    </xdr:from>
    <xdr:to>
      <xdr:col>15</xdr:col>
      <xdr:colOff>50800</xdr:colOff>
      <xdr:row>74</xdr:row>
      <xdr:rowOff>117572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780983"/>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44238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7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93683</xdr:rowOff>
    </xdr:from>
    <xdr:to>
      <xdr:col>10</xdr:col>
      <xdr:colOff>114300</xdr:colOff>
      <xdr:row>75</xdr:row>
      <xdr:rowOff>155329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780983"/>
          <a:ext cx="889000" cy="23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22567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52004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25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36154</xdr:rowOff>
    </xdr:from>
    <xdr:to>
      <xdr:col>24</xdr:col>
      <xdr:colOff>114300</xdr:colOff>
      <xdr:row>73</xdr:row>
      <xdr:rowOff>137754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55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59031</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03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153305</xdr:rowOff>
    </xdr:from>
    <xdr:to>
      <xdr:col>20</xdr:col>
      <xdr:colOff>38100</xdr:colOff>
      <xdr:row>74</xdr:row>
      <xdr:rowOff>83455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66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99982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444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66772</xdr:rowOff>
    </xdr:from>
    <xdr:to>
      <xdr:col>15</xdr:col>
      <xdr:colOff>101600</xdr:colOff>
      <xdr:row>74</xdr:row>
      <xdr:rowOff>168372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75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13449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29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42883</xdr:rowOff>
    </xdr:from>
    <xdr:to>
      <xdr:col>10</xdr:col>
      <xdr:colOff>165100</xdr:colOff>
      <xdr:row>74</xdr:row>
      <xdr:rowOff>144483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73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161010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50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104529</xdr:rowOff>
    </xdr:from>
    <xdr:to>
      <xdr:col>6</xdr:col>
      <xdr:colOff>38100</xdr:colOff>
      <xdr:row>76</xdr:row>
      <xdr:rowOff>34679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96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51206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73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9719</xdr:rowOff>
    </xdr:from>
    <xdr:to>
      <xdr:col>24</xdr:col>
      <xdr:colOff>63500</xdr:colOff>
      <xdr:row>97</xdr:row>
      <xdr:rowOff>6564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468919"/>
          <a:ext cx="838200" cy="16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144147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8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157349</xdr:rowOff>
    </xdr:from>
    <xdr:to>
      <xdr:col>19</xdr:col>
      <xdr:colOff>177800</xdr:colOff>
      <xdr:row>96</xdr:row>
      <xdr:rowOff>9719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930749"/>
          <a:ext cx="889000" cy="53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34709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97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157349</xdr:rowOff>
    </xdr:from>
    <xdr:to>
      <xdr:col>15</xdr:col>
      <xdr:colOff>50800</xdr:colOff>
      <xdr:row>94</xdr:row>
      <xdr:rowOff>38658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930749"/>
          <a:ext cx="889000" cy="22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91446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5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38658</xdr:rowOff>
    </xdr:from>
    <xdr:to>
      <xdr:col>10</xdr:col>
      <xdr:colOff>114300</xdr:colOff>
      <xdr:row>97</xdr:row>
      <xdr:rowOff>24485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154958"/>
          <a:ext cx="889000" cy="50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158793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5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18203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0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127214</xdr:rowOff>
    </xdr:from>
    <xdr:to>
      <xdr:col>24</xdr:col>
      <xdr:colOff>114300</xdr:colOff>
      <xdr:row>97</xdr:row>
      <xdr:rowOff>57364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8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105641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6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130369</xdr:rowOff>
    </xdr:from>
    <xdr:to>
      <xdr:col>20</xdr:col>
      <xdr:colOff>38100</xdr:colOff>
      <xdr:row>96</xdr:row>
      <xdr:rowOff>60519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1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51646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1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106549</xdr:rowOff>
    </xdr:from>
    <xdr:to>
      <xdr:col>15</xdr:col>
      <xdr:colOff>101600</xdr:colOff>
      <xdr:row>93</xdr:row>
      <xdr:rowOff>36699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87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27826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9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159308</xdr:rowOff>
    </xdr:from>
    <xdr:to>
      <xdr:col>10</xdr:col>
      <xdr:colOff>165100</xdr:colOff>
      <xdr:row>94</xdr:row>
      <xdr:rowOff>89458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10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80585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9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145135</xdr:rowOff>
    </xdr:from>
    <xdr:to>
      <xdr:col>6</xdr:col>
      <xdr:colOff>38100</xdr:colOff>
      <xdr:row>97</xdr:row>
      <xdr:rowOff>75285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0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66412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9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10704</xdr:rowOff>
    </xdr:from>
    <xdr:to>
      <xdr:col>55</xdr:col>
      <xdr:colOff>0</xdr:colOff>
      <xdr:row>37</xdr:row>
      <xdr:rowOff>24856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354354"/>
          <a:ext cx="8382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40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170724</xdr:rowOff>
    </xdr:from>
    <xdr:to>
      <xdr:col>50</xdr:col>
      <xdr:colOff>114300</xdr:colOff>
      <xdr:row>37</xdr:row>
      <xdr:rowOff>24856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171474"/>
          <a:ext cx="889000" cy="19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124477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123372</xdr:rowOff>
    </xdr:from>
    <xdr:to>
      <xdr:col>45</xdr:col>
      <xdr:colOff>177800</xdr:colOff>
      <xdr:row>35</xdr:row>
      <xdr:rowOff>170724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5952672"/>
          <a:ext cx="889000" cy="2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93997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43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123372</xdr:rowOff>
    </xdr:from>
    <xdr:to>
      <xdr:col>41</xdr:col>
      <xdr:colOff>50800</xdr:colOff>
      <xdr:row>36</xdr:row>
      <xdr:rowOff>120106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5952672"/>
          <a:ext cx="889000" cy="33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39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31949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375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131354</xdr:rowOff>
    </xdr:from>
    <xdr:to>
      <xdr:col>55</xdr:col>
      <xdr:colOff>50800</xdr:colOff>
      <xdr:row>37</xdr:row>
      <xdr:rowOff>61504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30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154231</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154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145506</xdr:rowOff>
    </xdr:from>
    <xdr:to>
      <xdr:col>50</xdr:col>
      <xdr:colOff>165100</xdr:colOff>
      <xdr:row>37</xdr:row>
      <xdr:rowOff>75656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31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92183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092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119924</xdr:rowOff>
    </xdr:from>
    <xdr:to>
      <xdr:col>46</xdr:col>
      <xdr:colOff>38100</xdr:colOff>
      <xdr:row>36</xdr:row>
      <xdr:rowOff>50074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12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66601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589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72572</xdr:rowOff>
    </xdr:from>
    <xdr:to>
      <xdr:col>41</xdr:col>
      <xdr:colOff>101600</xdr:colOff>
      <xdr:row>35</xdr:row>
      <xdr:rowOff>2722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59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19249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5677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69306</xdr:rowOff>
    </xdr:from>
    <xdr:to>
      <xdr:col>36</xdr:col>
      <xdr:colOff>165100</xdr:colOff>
      <xdr:row>36</xdr:row>
      <xdr:rowOff>170906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24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15983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01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67437</xdr:rowOff>
    </xdr:from>
    <xdr:to>
      <xdr:col>55</xdr:col>
      <xdr:colOff>0</xdr:colOff>
      <xdr:row>58</xdr:row>
      <xdr:rowOff>68580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1001153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59707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6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67437</xdr:rowOff>
    </xdr:from>
    <xdr:to>
      <xdr:col>50</xdr:col>
      <xdr:colOff>114300</xdr:colOff>
      <xdr:row>58</xdr:row>
      <xdr:rowOff>93218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10011537"/>
          <a:ext cx="8890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158513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89662</xdr:rowOff>
    </xdr:from>
    <xdr:to>
      <xdr:col>45</xdr:col>
      <xdr:colOff>177800</xdr:colOff>
      <xdr:row>58</xdr:row>
      <xdr:rowOff>93218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10033762"/>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169308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74676</xdr:rowOff>
    </xdr:from>
    <xdr:to>
      <xdr:col>41</xdr:col>
      <xdr:colOff>50800</xdr:colOff>
      <xdr:row>58</xdr:row>
      <xdr:rowOff>89662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018776"/>
          <a:ext cx="889000" cy="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170578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17780</xdr:rowOff>
    </xdr:from>
    <xdr:to>
      <xdr:col>55</xdr:col>
      <xdr:colOff>50800</xdr:colOff>
      <xdr:row>58</xdr:row>
      <xdr:rowOff>119380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167657</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4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16637</xdr:rowOff>
    </xdr:from>
    <xdr:to>
      <xdr:col>50</xdr:col>
      <xdr:colOff>165100</xdr:colOff>
      <xdr:row>58</xdr:row>
      <xdr:rowOff>118237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96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109364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05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42418</xdr:rowOff>
    </xdr:from>
    <xdr:to>
      <xdr:col>46</xdr:col>
      <xdr:colOff>38100</xdr:colOff>
      <xdr:row>58</xdr:row>
      <xdr:rowOff>144018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98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135145</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61017" y="10079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38862</xdr:rowOff>
    </xdr:from>
    <xdr:to>
      <xdr:col>41</xdr:col>
      <xdr:colOff>101600</xdr:colOff>
      <xdr:row>58</xdr:row>
      <xdr:rowOff>140462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98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131589</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72017" y="1007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23876</xdr:rowOff>
    </xdr:from>
    <xdr:to>
      <xdr:col>36</xdr:col>
      <xdr:colOff>165100</xdr:colOff>
      <xdr:row>58</xdr:row>
      <xdr:rowOff>125476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9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116603</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06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153022</xdr:rowOff>
    </xdr:from>
    <xdr:to>
      <xdr:col>55</xdr:col>
      <xdr:colOff>0</xdr:colOff>
      <xdr:row>79</xdr:row>
      <xdr:rowOff>978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526122"/>
          <a:ext cx="838200" cy="1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170168</xdr:rowOff>
    </xdr:from>
    <xdr:to>
      <xdr:col>50</xdr:col>
      <xdr:colOff>114300</xdr:colOff>
      <xdr:row>79</xdr:row>
      <xdr:rowOff>978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543268"/>
          <a:ext cx="889000" cy="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168300</xdr:rowOff>
    </xdr:from>
    <xdr:to>
      <xdr:col>45</xdr:col>
      <xdr:colOff>177800</xdr:colOff>
      <xdr:row>78</xdr:row>
      <xdr:rowOff>170168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541400"/>
          <a:ext cx="8890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139751</xdr:rowOff>
    </xdr:from>
    <xdr:to>
      <xdr:col>41</xdr:col>
      <xdr:colOff>50800</xdr:colOff>
      <xdr:row>78</xdr:row>
      <xdr:rowOff>168300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512851"/>
          <a:ext cx="889000" cy="2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102222</xdr:rowOff>
    </xdr:from>
    <xdr:to>
      <xdr:col>55</xdr:col>
      <xdr:colOff>50800</xdr:colOff>
      <xdr:row>79</xdr:row>
      <xdr:rowOff>32372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7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17149</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9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121628</xdr:rowOff>
    </xdr:from>
    <xdr:to>
      <xdr:col>50</xdr:col>
      <xdr:colOff>165100</xdr:colOff>
      <xdr:row>79</xdr:row>
      <xdr:rowOff>51778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9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42905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8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119368</xdr:rowOff>
    </xdr:from>
    <xdr:to>
      <xdr:col>46</xdr:col>
      <xdr:colOff>38100</xdr:colOff>
      <xdr:row>79</xdr:row>
      <xdr:rowOff>49518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40645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8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117500</xdr:rowOff>
    </xdr:from>
    <xdr:to>
      <xdr:col>41</xdr:col>
      <xdr:colOff>101600</xdr:colOff>
      <xdr:row>79</xdr:row>
      <xdr:rowOff>47650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38777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88951</xdr:rowOff>
    </xdr:from>
    <xdr:to>
      <xdr:col>36</xdr:col>
      <xdr:colOff>165100</xdr:colOff>
      <xdr:row>79</xdr:row>
      <xdr:rowOff>19101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6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10228</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5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47140</xdr:rowOff>
    </xdr:from>
    <xdr:to>
      <xdr:col>55</xdr:col>
      <xdr:colOff>0</xdr:colOff>
      <xdr:row>97</xdr:row>
      <xdr:rowOff>85522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77790"/>
          <a:ext cx="838200" cy="3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33893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5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3158</xdr:rowOff>
    </xdr:from>
    <xdr:to>
      <xdr:col>50</xdr:col>
      <xdr:colOff>114300</xdr:colOff>
      <xdr:row>97</xdr:row>
      <xdr:rowOff>85522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633808"/>
          <a:ext cx="889000" cy="8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154312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0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164937</xdr:rowOff>
    </xdr:from>
    <xdr:to>
      <xdr:col>45</xdr:col>
      <xdr:colOff>177800</xdr:colOff>
      <xdr:row>97</xdr:row>
      <xdr:rowOff>3158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624137"/>
          <a:ext cx="889000" cy="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125097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157668</xdr:rowOff>
    </xdr:from>
    <xdr:to>
      <xdr:col>41</xdr:col>
      <xdr:colOff>50800</xdr:colOff>
      <xdr:row>96</xdr:row>
      <xdr:rowOff>164937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616868"/>
          <a:ext cx="8890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66507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9425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167790</xdr:rowOff>
    </xdr:from>
    <xdr:to>
      <xdr:col>55</xdr:col>
      <xdr:colOff>50800</xdr:colOff>
      <xdr:row>97</xdr:row>
      <xdr:rowOff>97940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2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146217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0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34722</xdr:rowOff>
    </xdr:from>
    <xdr:to>
      <xdr:col>50</xdr:col>
      <xdr:colOff>165100</xdr:colOff>
      <xdr:row>97</xdr:row>
      <xdr:rowOff>136322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6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127449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123808</xdr:rowOff>
    </xdr:from>
    <xdr:to>
      <xdr:col>46</xdr:col>
      <xdr:colOff>38100</xdr:colOff>
      <xdr:row>97</xdr:row>
      <xdr:rowOff>53958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8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45085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7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114137</xdr:rowOff>
    </xdr:from>
    <xdr:to>
      <xdr:col>41</xdr:col>
      <xdr:colOff>101600</xdr:colOff>
      <xdr:row>97</xdr:row>
      <xdr:rowOff>44287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7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35414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106868</xdr:rowOff>
    </xdr:from>
    <xdr:to>
      <xdr:col>36</xdr:col>
      <xdr:colOff>165100</xdr:colOff>
      <xdr:row>97</xdr:row>
      <xdr:rowOff>37018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6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28145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5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8636</xdr:rowOff>
    </xdr:from>
    <xdr:to>
      <xdr:col>85</xdr:col>
      <xdr:colOff>127000</xdr:colOff>
      <xdr:row>36</xdr:row>
      <xdr:rowOff>9652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837936"/>
          <a:ext cx="838200" cy="34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2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48387</xdr:rowOff>
    </xdr:from>
    <xdr:to>
      <xdr:col>81</xdr:col>
      <xdr:colOff>50800</xdr:colOff>
      <xdr:row>36</xdr:row>
      <xdr:rowOff>9652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049137"/>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64025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152400</xdr:rowOff>
    </xdr:from>
    <xdr:to>
      <xdr:col>76</xdr:col>
      <xdr:colOff>114300</xdr:colOff>
      <xdr:row>35</xdr:row>
      <xdr:rowOff>48387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981700"/>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152400</xdr:rowOff>
    </xdr:from>
    <xdr:to>
      <xdr:col>71</xdr:col>
      <xdr:colOff>177800</xdr:colOff>
      <xdr:row>34</xdr:row>
      <xdr:rowOff>171069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981700"/>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156481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129286</xdr:rowOff>
    </xdr:from>
    <xdr:to>
      <xdr:col>85</xdr:col>
      <xdr:colOff>177800</xdr:colOff>
      <xdr:row>34</xdr:row>
      <xdr:rowOff>59436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78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152163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63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130302</xdr:rowOff>
    </xdr:from>
    <xdr:to>
      <xdr:col>81</xdr:col>
      <xdr:colOff>101600</xdr:colOff>
      <xdr:row>36</xdr:row>
      <xdr:rowOff>60452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76979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0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169037</xdr:rowOff>
    </xdr:from>
    <xdr:to>
      <xdr:col>76</xdr:col>
      <xdr:colOff>165100</xdr:colOff>
      <xdr:row>35</xdr:row>
      <xdr:rowOff>99187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115714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77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101600</xdr:rowOff>
    </xdr:from>
    <xdr:to>
      <xdr:col>72</xdr:col>
      <xdr:colOff>38100</xdr:colOff>
      <xdr:row>35</xdr:row>
      <xdr:rowOff>31750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48277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70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120269</xdr:rowOff>
    </xdr:from>
    <xdr:to>
      <xdr:col>67</xdr:col>
      <xdr:colOff>101600</xdr:colOff>
      <xdr:row>35</xdr:row>
      <xdr:rowOff>50419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4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66946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72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152121</xdr:rowOff>
    </xdr:from>
    <xdr:to>
      <xdr:col>85</xdr:col>
      <xdr:colOff>127000</xdr:colOff>
      <xdr:row>58</xdr:row>
      <xdr:rowOff>124117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238971"/>
          <a:ext cx="838200" cy="82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149623</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36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124117</xdr:rowOff>
    </xdr:from>
    <xdr:to>
      <xdr:col>81</xdr:col>
      <xdr:colOff>50800</xdr:colOff>
      <xdr:row>59</xdr:row>
      <xdr:rowOff>14580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10068217"/>
          <a:ext cx="889000" cy="6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125036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38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14580</xdr:rowOff>
    </xdr:from>
    <xdr:to>
      <xdr:col>76</xdr:col>
      <xdr:colOff>114300</xdr:colOff>
      <xdr:row>59</xdr:row>
      <xdr:rowOff>79616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10130130"/>
          <a:ext cx="889000" cy="6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20032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44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10617</xdr:rowOff>
    </xdr:from>
    <xdr:to>
      <xdr:col>71</xdr:col>
      <xdr:colOff>177800</xdr:colOff>
      <xdr:row>59</xdr:row>
      <xdr:rowOff>79616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954717"/>
          <a:ext cx="889000" cy="24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94708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52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15612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4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101321</xdr:rowOff>
    </xdr:from>
    <xdr:to>
      <xdr:col>85</xdr:col>
      <xdr:colOff>177800</xdr:colOff>
      <xdr:row>54</xdr:row>
      <xdr:rowOff>31471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18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124198</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03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73317</xdr:rowOff>
    </xdr:from>
    <xdr:to>
      <xdr:col>81</xdr:col>
      <xdr:colOff>101600</xdr:colOff>
      <xdr:row>59</xdr:row>
      <xdr:rowOff>3467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1001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166044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1011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135230</xdr:rowOff>
    </xdr:from>
    <xdr:to>
      <xdr:col>76</xdr:col>
      <xdr:colOff>165100</xdr:colOff>
      <xdr:row>59</xdr:row>
      <xdr:rowOff>65380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100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56507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101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28816</xdr:rowOff>
    </xdr:from>
    <xdr:to>
      <xdr:col>72</xdr:col>
      <xdr:colOff>38100</xdr:colOff>
      <xdr:row>59</xdr:row>
      <xdr:rowOff>130416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1014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121543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1023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131267</xdr:rowOff>
    </xdr:from>
    <xdr:to>
      <xdr:col>67</xdr:col>
      <xdr:colOff>101600</xdr:colOff>
      <xdr:row>58</xdr:row>
      <xdr:rowOff>61417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9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52544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99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37401</xdr:rowOff>
    </xdr:from>
    <xdr:to>
      <xdr:col>85</xdr:col>
      <xdr:colOff>127000</xdr:colOff>
      <xdr:row>79</xdr:row>
      <xdr:rowOff>38354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581951"/>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35688</xdr:rowOff>
    </xdr:from>
    <xdr:to>
      <xdr:col>81</xdr:col>
      <xdr:colOff>50800</xdr:colOff>
      <xdr:row>79</xdr:row>
      <xdr:rowOff>38354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0238"/>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35688</xdr:rowOff>
    </xdr:from>
    <xdr:to>
      <xdr:col>76</xdr:col>
      <xdr:colOff>114300</xdr:colOff>
      <xdr:row>79</xdr:row>
      <xdr:rowOff>41021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3580238"/>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30544</xdr:rowOff>
    </xdr:from>
    <xdr:to>
      <xdr:col>71</xdr:col>
      <xdr:colOff>177800</xdr:colOff>
      <xdr:row>79</xdr:row>
      <xdr:rowOff>41021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75094"/>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104919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13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27767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158051</xdr:rowOff>
    </xdr:from>
    <xdr:to>
      <xdr:col>85</xdr:col>
      <xdr:colOff>177800</xdr:colOff>
      <xdr:row>79</xdr:row>
      <xdr:rowOff>88201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72978</xdr:rowOff>
    </xdr:from>
    <xdr:ext cx="313932"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460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159004</xdr:rowOff>
    </xdr:from>
    <xdr:to>
      <xdr:col>81</xdr:col>
      <xdr:colOff>101600</xdr:colOff>
      <xdr:row>79</xdr:row>
      <xdr:rowOff>89154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80281</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24333" y="13624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156338</xdr:rowOff>
    </xdr:from>
    <xdr:to>
      <xdr:col>76</xdr:col>
      <xdr:colOff>165100</xdr:colOff>
      <xdr:row>79</xdr:row>
      <xdr:rowOff>86488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2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77615</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35333" y="13622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161671</xdr:rowOff>
    </xdr:from>
    <xdr:to>
      <xdr:col>72</xdr:col>
      <xdr:colOff>38100</xdr:colOff>
      <xdr:row>79</xdr:row>
      <xdr:rowOff>91821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82948</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46333" y="13627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151194</xdr:rowOff>
    </xdr:from>
    <xdr:to>
      <xdr:col>67</xdr:col>
      <xdr:colOff>101600</xdr:colOff>
      <xdr:row>79</xdr:row>
      <xdr:rowOff>81344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2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72471</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57333" y="136170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110858</xdr:rowOff>
    </xdr:from>
    <xdr:to>
      <xdr:col>85</xdr:col>
      <xdr:colOff>127000</xdr:colOff>
      <xdr:row>97</xdr:row>
      <xdr:rowOff>125679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741508"/>
          <a:ext cx="8382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46817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110858</xdr:rowOff>
    </xdr:from>
    <xdr:to>
      <xdr:col>81</xdr:col>
      <xdr:colOff>50800</xdr:colOff>
      <xdr:row>97</xdr:row>
      <xdr:rowOff>111964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741508"/>
          <a:ext cx="8890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106481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74358</xdr:rowOff>
    </xdr:from>
    <xdr:to>
      <xdr:col>76</xdr:col>
      <xdr:colOff>114300</xdr:colOff>
      <xdr:row>97</xdr:row>
      <xdr:rowOff>111964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705008"/>
          <a:ext cx="889000" cy="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134523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74358</xdr:rowOff>
    </xdr:from>
    <xdr:to>
      <xdr:col>71</xdr:col>
      <xdr:colOff>177800</xdr:colOff>
      <xdr:row>97</xdr:row>
      <xdr:rowOff>136728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705008"/>
          <a:ext cx="889000" cy="6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106633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27233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74879</xdr:rowOff>
    </xdr:from>
    <xdr:to>
      <xdr:col>85</xdr:col>
      <xdr:colOff>177800</xdr:colOff>
      <xdr:row>98</xdr:row>
      <xdr:rowOff>5029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70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53306</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68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60058</xdr:rowOff>
    </xdr:from>
    <xdr:to>
      <xdr:col>81</xdr:col>
      <xdr:colOff>101600</xdr:colOff>
      <xdr:row>97</xdr:row>
      <xdr:rowOff>161658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9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152785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78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61164</xdr:rowOff>
    </xdr:from>
    <xdr:to>
      <xdr:col>76</xdr:col>
      <xdr:colOff>165100</xdr:colOff>
      <xdr:row>97</xdr:row>
      <xdr:rowOff>162764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9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153891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8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23558</xdr:rowOff>
    </xdr:from>
    <xdr:to>
      <xdr:col>72</xdr:col>
      <xdr:colOff>38100</xdr:colOff>
      <xdr:row>97</xdr:row>
      <xdr:rowOff>125158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116285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4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85928</xdr:rowOff>
    </xdr:from>
    <xdr:to>
      <xdr:col>67</xdr:col>
      <xdr:colOff>101600</xdr:colOff>
      <xdr:row>98</xdr:row>
      <xdr:rowOff>16078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71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7205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80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42037</xdr:rowOff>
    </xdr:from>
    <xdr:to>
      <xdr:col>116</xdr:col>
      <xdr:colOff>63500</xdr:colOff>
      <xdr:row>39</xdr:row>
      <xdr:rowOff>42799</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2858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42037</xdr:rowOff>
    </xdr:from>
    <xdr:to>
      <xdr:col>111</xdr:col>
      <xdr:colOff>177800</xdr:colOff>
      <xdr:row>39</xdr:row>
      <xdr:rowOff>42037</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285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64406</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0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42037</xdr:rowOff>
    </xdr:from>
    <xdr:to>
      <xdr:col>107</xdr:col>
      <xdr:colOff>50800</xdr:colOff>
      <xdr:row>39</xdr:row>
      <xdr:rowOff>42037</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285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42037</xdr:rowOff>
    </xdr:from>
    <xdr:to>
      <xdr:col>102</xdr:col>
      <xdr:colOff>114300</xdr:colOff>
      <xdr:row>39</xdr:row>
      <xdr:rowOff>42037</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285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163449</xdr:rowOff>
    </xdr:from>
    <xdr:to>
      <xdr:col>116</xdr:col>
      <xdr:colOff>114300</xdr:colOff>
      <xdr:row>39</xdr:row>
      <xdr:rowOff>93599</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78376</xdr:rowOff>
    </xdr:from>
    <xdr:ext cx="313932"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93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162687</xdr:rowOff>
    </xdr:from>
    <xdr:to>
      <xdr:col>112</xdr:col>
      <xdr:colOff>38100</xdr:colOff>
      <xdr:row>39</xdr:row>
      <xdr:rowOff>92837</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83964</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66333" y="67705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162687</xdr:rowOff>
    </xdr:from>
    <xdr:to>
      <xdr:col>107</xdr:col>
      <xdr:colOff>101600</xdr:colOff>
      <xdr:row>39</xdr:row>
      <xdr:rowOff>92837</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83964</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77333" y="67705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162687</xdr:rowOff>
    </xdr:from>
    <xdr:to>
      <xdr:col>102</xdr:col>
      <xdr:colOff>165100</xdr:colOff>
      <xdr:row>39</xdr:row>
      <xdr:rowOff>92837</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83964</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88333" y="67705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162687</xdr:rowOff>
    </xdr:from>
    <xdr:to>
      <xdr:col>98</xdr:col>
      <xdr:colOff>38100</xdr:colOff>
      <xdr:row>39</xdr:row>
      <xdr:rowOff>92837</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83964</xdr:rowOff>
    </xdr:from>
    <xdr:ext cx="313932"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99333" y="67705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582</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千円で、そのうち民生費の占める割合は、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48</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民生費は、障害者自立支援給付費や認定こども園・幼稚園給付費等が増加したこと、物価高騰対策として定額減税調整給付金の支給等を実施したことにより、前年度から増加して</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おり、</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類似団体平均に比べて高い水準が続いている。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教育費は、中学校給食施設等整備事業の実施等により、前年度から大幅に増加している。</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a:t>
          </a: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物価高騰対策などの臨時的要素はあるが、民生費は中長期的に増加が見込まれている。そのため、自主財源の確保に加え、財政運営のみならず組織運営の在り方にも踏み込んだ構造改革を進める。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標準財政規模に占める財政調整基金残高は「堺市基金活用指針」に基づき、前年度決算剰余金等を積み立て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た結果、</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増加した。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標準財政規模に占める実質収支及び実質単年度収支は、地方交付税等が増加したものの、それ以上に扶助費等も増加したことにより、実質収支、実質単年度収支はそれぞれ減少した。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引き続き全ての会計で実質収支が収支均衡又は黒字若しくは資金不足が発生していないため、連結実質赤字比率は生じていない。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480020385</v>
      </c>
      <c r="BO4" s="436"/>
      <c r="BP4" s="436"/>
      <c r="BQ4" s="436"/>
      <c r="BR4" s="436"/>
      <c r="BS4" s="436"/>
      <c r="BT4" s="436"/>
      <c r="BU4" s="437"/>
      <c r="BV4" s="435">
        <v>451638365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v>
      </c>
      <c r="CU4" s="576"/>
      <c r="CV4" s="576"/>
      <c r="CW4" s="576"/>
      <c r="CX4" s="576"/>
      <c r="CY4" s="576"/>
      <c r="CZ4" s="576"/>
      <c r="DA4" s="577"/>
      <c r="DB4" s="575">
        <v>3.1</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472192847</v>
      </c>
      <c r="BO5" s="407"/>
      <c r="BP5" s="407"/>
      <c r="BQ5" s="407"/>
      <c r="BR5" s="407"/>
      <c r="BS5" s="407"/>
      <c r="BT5" s="407"/>
      <c r="BU5" s="408"/>
      <c r="BV5" s="406">
        <v>443302743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100</v>
      </c>
      <c r="CU5" s="404"/>
      <c r="CV5" s="404"/>
      <c r="CW5" s="404"/>
      <c r="CX5" s="404"/>
      <c r="CY5" s="404"/>
      <c r="CZ5" s="404"/>
      <c r="DA5" s="405"/>
      <c r="DB5" s="403">
        <v>100.9</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7827538</v>
      </c>
      <c r="BO6" s="407"/>
      <c r="BP6" s="407"/>
      <c r="BQ6" s="407"/>
      <c r="BR6" s="407"/>
      <c r="BS6" s="407"/>
      <c r="BT6" s="407"/>
      <c r="BU6" s="408"/>
      <c r="BV6" s="406">
        <v>8335622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102.1</v>
      </c>
      <c r="CU6" s="550"/>
      <c r="CV6" s="550"/>
      <c r="CW6" s="550"/>
      <c r="CX6" s="550"/>
      <c r="CY6" s="550"/>
      <c r="CZ6" s="550"/>
      <c r="DA6" s="551"/>
      <c r="DB6" s="549">
        <v>105.6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531859</v>
      </c>
      <c r="BO7" s="407"/>
      <c r="BP7" s="407"/>
      <c r="BQ7" s="407"/>
      <c r="BR7" s="407"/>
      <c r="BS7" s="407"/>
      <c r="BT7" s="407"/>
      <c r="BU7" s="408"/>
      <c r="BV7" s="406">
        <v>975236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241288915</v>
      </c>
      <c r="CU7" s="407"/>
      <c r="CV7" s="407"/>
      <c r="CW7" s="407"/>
      <c r="CX7" s="407"/>
      <c r="CY7" s="407"/>
      <c r="CZ7" s="407"/>
      <c r="DA7" s="408"/>
      <c r="DB7" s="406">
        <v>235366559</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7295679</v>
      </c>
      <c r="BO8" s="407"/>
      <c r="BP8" s="407"/>
      <c r="BQ8" s="407"/>
      <c r="BR8" s="407"/>
      <c r="BS8" s="407"/>
      <c r="BT8" s="407"/>
      <c r="BU8" s="408"/>
      <c r="BV8" s="406">
        <v>7360386</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0.75</v>
      </c>
      <c r="CU8" s="510"/>
      <c r="CV8" s="510"/>
      <c r="CW8" s="510"/>
      <c r="CX8" s="510"/>
      <c r="CY8" s="510"/>
      <c r="CZ8" s="510"/>
      <c r="DA8" s="511"/>
      <c r="DB8" s="509">
        <v>0.76</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826161</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-64707</v>
      </c>
      <c r="BO9" s="407"/>
      <c r="BP9" s="407"/>
      <c r="BQ9" s="407"/>
      <c r="BR9" s="407"/>
      <c r="BS9" s="407"/>
      <c r="BT9" s="407"/>
      <c r="BU9" s="408"/>
      <c r="BV9" s="406">
        <v>-487210</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12.9</v>
      </c>
      <c r="CU9" s="404"/>
      <c r="CV9" s="404"/>
      <c r="CW9" s="404"/>
      <c r="CX9" s="404"/>
      <c r="CY9" s="404"/>
      <c r="CZ9" s="404"/>
      <c r="DA9" s="405"/>
      <c r="DB9" s="403">
        <v>13.5</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839310</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3655405</v>
      </c>
      <c r="BO10" s="407"/>
      <c r="BP10" s="407"/>
      <c r="BQ10" s="407"/>
      <c r="BR10" s="407"/>
      <c r="BS10" s="407"/>
      <c r="BT10" s="407"/>
      <c r="BU10" s="408"/>
      <c r="BV10" s="406">
        <v>3858742</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811993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28990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792372</v>
      </c>
      <c r="S13" s="494"/>
      <c r="T13" s="494"/>
      <c r="U13" s="494"/>
      <c r="V13" s="495"/>
      <c r="W13" s="496" t="s">
        <v>131</v>
      </c>
      <c r="X13" s="392"/>
      <c r="Y13" s="392"/>
      <c r="Z13" s="392"/>
      <c r="AA13" s="392"/>
      <c r="AB13" s="393"/>
      <c r="AC13" s="359">
        <v>1636</v>
      </c>
      <c r="AD13" s="360"/>
      <c r="AE13" s="360"/>
      <c r="AF13" s="360"/>
      <c r="AG13" s="361"/>
      <c r="AH13" s="359">
        <v>1738</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3561708</v>
      </c>
      <c r="BO13" s="407"/>
      <c r="BP13" s="407"/>
      <c r="BQ13" s="407"/>
      <c r="BR13" s="407"/>
      <c r="BS13" s="407"/>
      <c r="BT13" s="407"/>
      <c r="BU13" s="408"/>
      <c r="BV13" s="406">
        <v>3371532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v>
      </c>
      <c r="CU13" s="404"/>
      <c r="CV13" s="404"/>
      <c r="CW13" s="404"/>
      <c r="CX13" s="404"/>
      <c r="CY13" s="404"/>
      <c r="CZ13" s="404"/>
      <c r="DA13" s="405"/>
      <c r="DB13" s="403">
        <v>5.4</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817041</v>
      </c>
      <c r="S14" s="494"/>
      <c r="T14" s="494"/>
      <c r="U14" s="494"/>
      <c r="V14" s="495"/>
      <c r="W14" s="497"/>
      <c r="X14" s="395"/>
      <c r="Y14" s="395"/>
      <c r="Z14" s="395"/>
      <c r="AA14" s="395"/>
      <c r="AB14" s="396"/>
      <c r="AC14" s="486">
        <v>0.5</v>
      </c>
      <c r="AD14" s="487"/>
      <c r="AE14" s="487"/>
      <c r="AF14" s="487"/>
      <c r="AG14" s="488"/>
      <c r="AH14" s="486">
        <v>0.5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798828</v>
      </c>
      <c r="S15" s="494"/>
      <c r="T15" s="494"/>
      <c r="U15" s="494"/>
      <c r="V15" s="495"/>
      <c r="W15" s="496" t="s">
        <v>137</v>
      </c>
      <c r="X15" s="392"/>
      <c r="Y15" s="392"/>
      <c r="Z15" s="392"/>
      <c r="AA15" s="392"/>
      <c r="AB15" s="393"/>
      <c r="AC15" s="359">
        <v>77304</v>
      </c>
      <c r="AD15" s="360"/>
      <c r="AE15" s="360"/>
      <c r="AF15" s="360"/>
      <c r="AG15" s="361"/>
      <c r="AH15" s="359">
        <v>82811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144113547</v>
      </c>
      <c r="BO15" s="436"/>
      <c r="BP15" s="436"/>
      <c r="BQ15" s="436"/>
      <c r="BR15" s="436"/>
      <c r="BS15" s="436"/>
      <c r="BT15" s="436"/>
      <c r="BU15" s="437"/>
      <c r="BV15" s="435">
        <v>142156359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23.2</v>
      </c>
      <c r="AD16" s="487"/>
      <c r="AE16" s="487"/>
      <c r="AF16" s="487"/>
      <c r="AG16" s="488"/>
      <c r="AH16" s="486">
        <v>24.4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199636902</v>
      </c>
      <c r="BO16" s="407"/>
      <c r="BP16" s="407"/>
      <c r="BQ16" s="407"/>
      <c r="BR16" s="407"/>
      <c r="BS16" s="407"/>
      <c r="BT16" s="407"/>
      <c r="BU16" s="408"/>
      <c r="BV16" s="406">
        <v>189018496</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253723</v>
      </c>
      <c r="AD17" s="360"/>
      <c r="AE17" s="360"/>
      <c r="AF17" s="360"/>
      <c r="AG17" s="361"/>
      <c r="AH17" s="359">
        <v>255315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180528924</v>
      </c>
      <c r="BO17" s="407"/>
      <c r="BP17" s="407"/>
      <c r="BQ17" s="407"/>
      <c r="BR17" s="407"/>
      <c r="BS17" s="407"/>
      <c r="BT17" s="407"/>
      <c r="BU17" s="408"/>
      <c r="BV17" s="406">
        <v>178085517</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149.83000000000001</v>
      </c>
      <c r="M18" s="459"/>
      <c r="N18" s="459"/>
      <c r="O18" s="459"/>
      <c r="P18" s="459"/>
      <c r="Q18" s="459"/>
      <c r="R18" s="460"/>
      <c r="S18" s="460"/>
      <c r="T18" s="460"/>
      <c r="U18" s="460"/>
      <c r="V18" s="461"/>
      <c r="W18" s="477"/>
      <c r="X18" s="478"/>
      <c r="Y18" s="478"/>
      <c r="Z18" s="478"/>
      <c r="AA18" s="478"/>
      <c r="AB18" s="502"/>
      <c r="AC18" s="376">
        <v>76.3</v>
      </c>
      <c r="AD18" s="377"/>
      <c r="AE18" s="377"/>
      <c r="AF18" s="377"/>
      <c r="AG18" s="462"/>
      <c r="AH18" s="376">
        <v>75.099999999999994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249181307</v>
      </c>
      <c r="BO18" s="407"/>
      <c r="BP18" s="407"/>
      <c r="BQ18" s="407"/>
      <c r="BR18" s="407"/>
      <c r="BS18" s="407"/>
      <c r="BT18" s="407"/>
      <c r="BU18" s="408"/>
      <c r="BV18" s="406">
        <v>241594863</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5514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291729466</v>
      </c>
      <c r="BO19" s="407"/>
      <c r="BP19" s="407"/>
      <c r="BQ19" s="407"/>
      <c r="BR19" s="407"/>
      <c r="BS19" s="407"/>
      <c r="BT19" s="407"/>
      <c r="BU19" s="408"/>
      <c r="BV19" s="406">
        <v>283545493</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366079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454765521</v>
      </c>
      <c r="BO22" s="436"/>
      <c r="BP22" s="436"/>
      <c r="BQ22" s="436"/>
      <c r="BR22" s="436"/>
      <c r="BS22" s="436"/>
      <c r="BT22" s="436"/>
      <c r="BU22" s="437"/>
      <c r="BV22" s="435">
        <v>460449543</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46207239</v>
      </c>
      <c r="BO23" s="407"/>
      <c r="BP23" s="407"/>
      <c r="BQ23" s="407"/>
      <c r="BR23" s="407"/>
      <c r="BS23" s="407"/>
      <c r="BT23" s="407"/>
      <c r="BU23" s="408"/>
      <c r="BV23" s="406">
        <v>51115460</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8330</v>
      </c>
      <c r="R24" s="360"/>
      <c r="S24" s="360"/>
      <c r="T24" s="360"/>
      <c r="U24" s="360"/>
      <c r="V24" s="361"/>
      <c r="W24" s="449"/>
      <c r="X24" s="386"/>
      <c r="Y24" s="387"/>
      <c r="Z24" s="362" t="s">
        <v>162</v>
      </c>
      <c r="AA24" s="363"/>
      <c r="AB24" s="363"/>
      <c r="AC24" s="363"/>
      <c r="AD24" s="363"/>
      <c r="AE24" s="363"/>
      <c r="AF24" s="363"/>
      <c r="AG24" s="364"/>
      <c r="AH24" s="359">
        <v>5179</v>
      </c>
      <c r="AI24" s="360"/>
      <c r="AJ24" s="360"/>
      <c r="AK24" s="360"/>
      <c r="AL24" s="361"/>
      <c r="AM24" s="359">
        <v>16448504</v>
      </c>
      <c r="AN24" s="360"/>
      <c r="AO24" s="360"/>
      <c r="AP24" s="360"/>
      <c r="AQ24" s="360"/>
      <c r="AR24" s="361"/>
      <c r="AS24" s="359">
        <v>3176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224297167</v>
      </c>
      <c r="BO24" s="407"/>
      <c r="BP24" s="407"/>
      <c r="BQ24" s="407"/>
      <c r="BR24" s="407"/>
      <c r="BS24" s="407"/>
      <c r="BT24" s="407"/>
      <c r="BU24" s="408"/>
      <c r="BV24" s="406">
        <v>222491301</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3</v>
      </c>
      <c r="M25" s="360"/>
      <c r="N25" s="360"/>
      <c r="O25" s="360"/>
      <c r="P25" s="361"/>
      <c r="Q25" s="359">
        <v>8410</v>
      </c>
      <c r="R25" s="360"/>
      <c r="S25" s="360"/>
      <c r="T25" s="360"/>
      <c r="U25" s="360"/>
      <c r="V25" s="361"/>
      <c r="W25" s="449"/>
      <c r="X25" s="386"/>
      <c r="Y25" s="387"/>
      <c r="Z25" s="362" t="s">
        <v>165</v>
      </c>
      <c r="AA25" s="363"/>
      <c r="AB25" s="363"/>
      <c r="AC25" s="363"/>
      <c r="AD25" s="363"/>
      <c r="AE25" s="363"/>
      <c r="AF25" s="363"/>
      <c r="AG25" s="364"/>
      <c r="AH25" s="359">
        <v>1068</v>
      </c>
      <c r="AI25" s="360"/>
      <c r="AJ25" s="360"/>
      <c r="AK25" s="360"/>
      <c r="AL25" s="361"/>
      <c r="AM25" s="359">
        <v>3325752</v>
      </c>
      <c r="AN25" s="360"/>
      <c r="AO25" s="360"/>
      <c r="AP25" s="360"/>
      <c r="AQ25" s="360"/>
      <c r="AR25" s="361"/>
      <c r="AS25" s="359">
        <v>3114</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79243980</v>
      </c>
      <c r="BO25" s="436"/>
      <c r="BP25" s="436"/>
      <c r="BQ25" s="436"/>
      <c r="BR25" s="436"/>
      <c r="BS25" s="436"/>
      <c r="BT25" s="436"/>
      <c r="BU25" s="437"/>
      <c r="BV25" s="435">
        <v>87562113</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7370</v>
      </c>
      <c r="R26" s="360"/>
      <c r="S26" s="360"/>
      <c r="T26" s="360"/>
      <c r="U26" s="360"/>
      <c r="V26" s="361"/>
      <c r="W26" s="449"/>
      <c r="X26" s="386"/>
      <c r="Y26" s="387"/>
      <c r="Z26" s="362" t="s">
        <v>168</v>
      </c>
      <c r="AA26" s="417"/>
      <c r="AB26" s="417"/>
      <c r="AC26" s="417"/>
      <c r="AD26" s="417"/>
      <c r="AE26" s="417"/>
      <c r="AF26" s="417"/>
      <c r="AG26" s="418"/>
      <c r="AH26" s="359">
        <v>38</v>
      </c>
      <c r="AI26" s="360"/>
      <c r="AJ26" s="360"/>
      <c r="AK26" s="360"/>
      <c r="AL26" s="361"/>
      <c r="AM26" s="359">
        <v>117040</v>
      </c>
      <c r="AN26" s="360"/>
      <c r="AO26" s="360"/>
      <c r="AP26" s="360"/>
      <c r="AQ26" s="360"/>
      <c r="AR26" s="361"/>
      <c r="AS26" s="359">
        <v>3080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2007143</v>
      </c>
      <c r="BO26" s="407"/>
      <c r="BP26" s="407"/>
      <c r="BQ26" s="407"/>
      <c r="BR26" s="407"/>
      <c r="BS26" s="407"/>
      <c r="BT26" s="407"/>
      <c r="BU26" s="408"/>
      <c r="BV26" s="406">
        <v>2259669</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9500</v>
      </c>
      <c r="R27" s="360"/>
      <c r="S27" s="360"/>
      <c r="T27" s="360"/>
      <c r="U27" s="360"/>
      <c r="V27" s="361"/>
      <c r="W27" s="449"/>
      <c r="X27" s="386"/>
      <c r="Y27" s="387"/>
      <c r="Z27" s="362" t="s">
        <v>171</v>
      </c>
      <c r="AA27" s="363"/>
      <c r="AB27" s="363"/>
      <c r="AC27" s="363"/>
      <c r="AD27" s="363"/>
      <c r="AE27" s="363"/>
      <c r="AF27" s="363"/>
      <c r="AG27" s="364"/>
      <c r="AH27" s="359">
        <v>4109</v>
      </c>
      <c r="AI27" s="360"/>
      <c r="AJ27" s="360"/>
      <c r="AK27" s="360"/>
      <c r="AL27" s="361"/>
      <c r="AM27" s="359">
        <v>14365890</v>
      </c>
      <c r="AN27" s="360"/>
      <c r="AO27" s="360"/>
      <c r="AP27" s="360"/>
      <c r="AQ27" s="360"/>
      <c r="AR27" s="361"/>
      <c r="AS27" s="359">
        <v>3496</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8500</v>
      </c>
      <c r="R28" s="360"/>
      <c r="S28" s="360"/>
      <c r="T28" s="360"/>
      <c r="U28" s="360"/>
      <c r="V28" s="361"/>
      <c r="W28" s="449"/>
      <c r="X28" s="386"/>
      <c r="Y28" s="387"/>
      <c r="Z28" s="362" t="s">
        <v>174</v>
      </c>
      <c r="AA28" s="363"/>
      <c r="AB28" s="363"/>
      <c r="AC28" s="363"/>
      <c r="AD28" s="363"/>
      <c r="AE28" s="363"/>
      <c r="AF28" s="363"/>
      <c r="AG28" s="364"/>
      <c r="AH28" s="359">
        <v>608</v>
      </c>
      <c r="AI28" s="360"/>
      <c r="AJ28" s="360"/>
      <c r="AK28" s="360"/>
      <c r="AL28" s="361"/>
      <c r="AM28" s="359">
        <v>1760160</v>
      </c>
      <c r="AN28" s="360"/>
      <c r="AO28" s="360"/>
      <c r="AP28" s="360"/>
      <c r="AQ28" s="360"/>
      <c r="AR28" s="361"/>
      <c r="AS28" s="359">
        <v>2895</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27316955</v>
      </c>
      <c r="BO28" s="436"/>
      <c r="BP28" s="436"/>
      <c r="BQ28" s="436"/>
      <c r="BR28" s="436"/>
      <c r="BS28" s="436"/>
      <c r="BT28" s="436"/>
      <c r="BU28" s="437"/>
      <c r="BV28" s="435">
        <v>23690540</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46</v>
      </c>
      <c r="M29" s="360"/>
      <c r="N29" s="360"/>
      <c r="O29" s="360"/>
      <c r="P29" s="361"/>
      <c r="Q29" s="359">
        <v>7800</v>
      </c>
      <c r="R29" s="360"/>
      <c r="S29" s="360"/>
      <c r="T29" s="360"/>
      <c r="U29" s="360"/>
      <c r="V29" s="361"/>
      <c r="W29" s="450"/>
      <c r="X29" s="451"/>
      <c r="Y29" s="452"/>
      <c r="Z29" s="362" t="s">
        <v>177</v>
      </c>
      <c r="AA29" s="363"/>
      <c r="AB29" s="363"/>
      <c r="AC29" s="363"/>
      <c r="AD29" s="363"/>
      <c r="AE29" s="363"/>
      <c r="AF29" s="363"/>
      <c r="AG29" s="364"/>
      <c r="AH29" s="359">
        <v>9896</v>
      </c>
      <c r="AI29" s="360"/>
      <c r="AJ29" s="360"/>
      <c r="AK29" s="360"/>
      <c r="AL29" s="361"/>
      <c r="AM29" s="359">
        <v>32574554</v>
      </c>
      <c r="AN29" s="360"/>
      <c r="AO29" s="360"/>
      <c r="AP29" s="360"/>
      <c r="AQ29" s="360"/>
      <c r="AR29" s="361"/>
      <c r="AS29" s="359">
        <v>3292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2858322</v>
      </c>
      <c r="BO29" s="407"/>
      <c r="BP29" s="407"/>
      <c r="BQ29" s="407"/>
      <c r="BR29" s="407"/>
      <c r="BS29" s="407"/>
      <c r="BT29" s="407"/>
      <c r="BU29" s="408"/>
      <c r="BV29" s="406">
        <v>1859534</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37129350</v>
      </c>
      <c r="BO30" s="441"/>
      <c r="BP30" s="441"/>
      <c r="BQ30" s="441"/>
      <c r="BR30" s="441"/>
      <c r="BS30" s="441"/>
      <c r="BT30" s="441"/>
      <c r="BU30" s="442"/>
      <c r="BV30" s="440">
        <v>40506704</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5</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IF('各会計、関係団体の財政状況及び健全化判断比率'!B31="","",'各会計、関係団体の財政状況及び健全化判断比率'!B31)</f>
        <v>堺市水道事業会計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後期高齢者医療広域連合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（公財）堺市文化振興財団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公共用地先行取得事業特別会計</v>
      </c>
      <c r="F35" s="355"/>
      <c r="G35" s="355"/>
      <c r="H35" s="355"/>
      <c r="I35" s="355"/>
      <c r="J35" s="355"/>
      <c r="K35" s="355"/>
      <c r="L35" s="355"/>
      <c r="M35" s="355"/>
      <c r="N35" s="355"/>
      <c r="O35" s="355"/>
      <c r="P35" s="355"/>
      <c r="Q35" s="355"/>
      <c r="R35" s="355"/>
      <c r="S35" s="355"/>
      <c r="T35" s="163"/>
      <c r="U35" s="354">
        <f>IF(W35="","",U34+1)</f>
        <v>6</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IF('各会計、関係団体の財政状況及び健全化判断比率'!B32="","",'各会計、関係団体の財政状況及び健全化判断比率'!B32)</f>
        <v>堺市下水道事業会計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大阪広域水道企業団
（水道事業会計）</v>
      </c>
      <c r="BZ35" s="355"/>
      <c r="CA35" s="355"/>
      <c r="CB35" s="355"/>
      <c r="CC35" s="355"/>
      <c r="CD35" s="355"/>
      <c r="CE35" s="355"/>
      <c r="CF35" s="355"/>
      <c r="CG35" s="355"/>
      <c r="CH35" s="355"/>
      <c r="CI35" s="355"/>
      <c r="CJ35" s="355"/>
      <c r="CK35" s="355"/>
      <c r="CL35" s="355"/>
      <c r="CM35" s="355"/>
      <c r="CN35" s="163"/>
      <c r="CO35" s="354">
        <f t="shared" ref="CO35:CO43" si="3">IF(CQ35="","",CO34+1)</f>
        <v>15</v>
      </c>
      <c r="CP35" s="354"/>
      <c r="CQ35" s="355" t="str">
        <f>IF('各会計、関係団体の財政状況及び健全化判断比率'!BS8="","",'各会計、関係団体の財政状況及び健全化判断比率'!BS8)</f>
        <v>（公財）堺市救急医療事業団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f>IF(E36="","",C35+1)</f>
        <v>3</v>
      </c>
      <c r="D36" s="354"/>
      <c r="E36" s="355" t="str">
        <f>IF('各会計、関係団体の財政状況及び健全化判断比率'!B9="","",'各会計、関係団体の財政状況及び健全化判断比率'!B9)</f>
        <v>母子父子寡婦福祉資金貸付事業特別会計</v>
      </c>
      <c r="F36" s="355"/>
      <c r="G36" s="355"/>
      <c r="H36" s="355"/>
      <c r="I36" s="355"/>
      <c r="J36" s="355"/>
      <c r="K36" s="355"/>
      <c r="L36" s="355"/>
      <c r="M36" s="355"/>
      <c r="N36" s="355"/>
      <c r="O36" s="355"/>
      <c r="P36" s="355"/>
      <c r="Q36" s="355"/>
      <c r="R36" s="355"/>
      <c r="S36" s="355"/>
      <c r="T36" s="163"/>
      <c r="U36" s="354">
        <f t="shared" ref="U36:U43" si="4">IF(W36="","",U35+1)</f>
        <v>7</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大阪広域水道企業団
（工業用水道事業会計）</v>
      </c>
      <c r="BZ36" s="355"/>
      <c r="CA36" s="355"/>
      <c r="CB36" s="355"/>
      <c r="CC36" s="355"/>
      <c r="CD36" s="355"/>
      <c r="CE36" s="355"/>
      <c r="CF36" s="355"/>
      <c r="CG36" s="355"/>
      <c r="CH36" s="355"/>
      <c r="CI36" s="355"/>
      <c r="CJ36" s="355"/>
      <c r="CK36" s="355"/>
      <c r="CL36" s="355"/>
      <c r="CM36" s="355"/>
      <c r="CN36" s="163"/>
      <c r="CO36" s="354">
        <f t="shared" si="3"/>
        <v>16</v>
      </c>
      <c r="CP36" s="354"/>
      <c r="CQ36" s="355" t="str">
        <f>IF('各会計、関係団体の財政状況及び健全化判断比率'!BS9="","",'各会計、関係団体の財政状況及び健全化判断比率'!BS9)</f>
        <v>（株）さかい新事業創造センター</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f>IF(E37="","",C36+1)</f>
        <v>4</v>
      </c>
      <c r="D37" s="354"/>
      <c r="E37" s="355" t="str">
        <f>IF('各会計、関係団体の財政状況及び健全化判断比率'!B10="","",'各会計、関係団体の財政状況及び健全化判断比率'!B10)</f>
        <v>公債管理特別会計</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大阪府都市ボートレース企業団</v>
      </c>
      <c r="BZ37" s="355"/>
      <c r="CA37" s="355"/>
      <c r="CB37" s="355"/>
      <c r="CC37" s="355"/>
      <c r="CD37" s="355"/>
      <c r="CE37" s="355"/>
      <c r="CF37" s="355"/>
      <c r="CG37" s="355"/>
      <c r="CH37" s="355"/>
      <c r="CI37" s="355"/>
      <c r="CJ37" s="355"/>
      <c r="CK37" s="355"/>
      <c r="CL37" s="355"/>
      <c r="CM37" s="355"/>
      <c r="CN37" s="163"/>
      <c r="CO37" s="354">
        <f t="shared" si="3"/>
        <v>17</v>
      </c>
      <c r="CP37" s="354"/>
      <c r="CQ37" s="355" t="str">
        <f>IF('各会計、関係団体の財政状況及び健全化判断比率'!BS10="","",'各会計、関係団体の財政状況及び健全化判断比率'!BS10)</f>
        <v>（公財）堺市産業振興センター</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f t="shared" si="3"/>
        <v>18</v>
      </c>
      <c r="CP38" s="354"/>
      <c r="CQ38" s="355" t="str">
        <f>IF('各会計、関係団体の財政状況及び健全化判断比率'!BS11="","",'各会計、関係団体の財政状況及び健全化判断比率'!BS11)</f>
        <v>（公財）堺市公園協会</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f t="shared" si="3"/>
        <v>19</v>
      </c>
      <c r="CP39" s="354"/>
      <c r="CQ39" s="355" t="str">
        <f>IF('各会計、関係団体の財政状況及び健全化判断比率'!BS12="","",'各会計、関係団体の財政状況及び健全化判断比率'!BS12)</f>
        <v>（公財）堺市教育スポーツ振興事業団</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f t="shared" si="3"/>
        <v>20</v>
      </c>
      <c r="CP40" s="354"/>
      <c r="CQ40" s="355" t="str">
        <f>IF('各会計、関係団体の財政状況及び健全化判断比率'!BS13="","",'各会計、関係団体の財政状況及び健全化判断比率'!BS13)</f>
        <v>（地独）堺市立病院機構</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bIgxv16Ymnglft/JUwGtugZ+3dqyTz2CGkQr9O4ozjWr3RwfQpANVT1miLl+dM4ZrYTiEpIgaOeCJj9X9bb9QQ==" saltValue="GsoDYufaLavtZc1I+YX0m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531</v>
      </c>
      <c r="D34" s="1136"/>
      <c r="E34" s="1137"/>
      <c r="F34" s="32">
        <v>3.36</v>
      </c>
      <c r="G34" s="33">
        <v>3.44</v>
      </c>
      <c r="H34" s="33">
        <v>4.34</v>
      </c>
      <c r="I34" s="33">
        <v>4.7</v>
      </c>
      <c r="J34" s="34">
        <v>5.13</v>
      </c>
      <c r="K34" s="22"/>
      <c r="L34" s="22"/>
      <c r="M34" s="22"/>
      <c r="N34" s="22"/>
      <c r="O34" s="22"/>
      <c r="P34" s="22"/>
    </row>
    <row r="35" spans="1:16" ht="39" customHeight="1" x14ac:dyDescent="0.2">
      <c r="A35" s="22"/>
      <c r="B35" s="35"/>
      <c r="C35" s="1132" t="s">
        <v>532</v>
      </c>
      <c r="D35" s="1132"/>
      <c r="E35" s="1133"/>
      <c r="F35" s="36">
        <v>0.59</v>
      </c>
      <c r="G35" s="37">
        <v>3.03</v>
      </c>
      <c r="H35" s="37">
        <v>3.33</v>
      </c>
      <c r="I35" s="37">
        <v>3.08</v>
      </c>
      <c r="J35" s="38">
        <v>3.02</v>
      </c>
      <c r="K35" s="22"/>
      <c r="L35" s="22"/>
      <c r="M35" s="22"/>
      <c r="N35" s="22"/>
      <c r="O35" s="22"/>
      <c r="P35" s="22"/>
    </row>
    <row r="36" spans="1:16" ht="39" customHeight="1" x14ac:dyDescent="0.2">
      <c r="A36" s="22"/>
      <c r="B36" s="35"/>
      <c r="C36" s="1132" t="s">
        <v>533</v>
      </c>
      <c r="D36" s="1132"/>
      <c r="E36" s="1133"/>
      <c r="F36" s="36">
        <v>2.81</v>
      </c>
      <c r="G36" s="37">
        <v>2.5299999999999998</v>
      </c>
      <c r="H36" s="37">
        <v>2.19</v>
      </c>
      <c r="I36" s="37">
        <v>1.82</v>
      </c>
      <c r="J36" s="38">
        <v>2.5</v>
      </c>
      <c r="K36" s="22"/>
      <c r="L36" s="22"/>
      <c r="M36" s="22"/>
      <c r="N36" s="22"/>
      <c r="O36" s="22"/>
      <c r="P36" s="22"/>
    </row>
    <row r="37" spans="1:16" ht="39" customHeight="1" x14ac:dyDescent="0.2">
      <c r="A37" s="22"/>
      <c r="B37" s="35"/>
      <c r="C37" s="1132" t="s">
        <v>534</v>
      </c>
      <c r="D37" s="1132"/>
      <c r="E37" s="1133"/>
      <c r="F37" s="36">
        <v>1.41</v>
      </c>
      <c r="G37" s="37">
        <v>1.39</v>
      </c>
      <c r="H37" s="37">
        <v>0.83</v>
      </c>
      <c r="I37" s="37">
        <v>0.96</v>
      </c>
      <c r="J37" s="38">
        <v>0.79</v>
      </c>
      <c r="K37" s="22"/>
      <c r="L37" s="22"/>
      <c r="M37" s="22"/>
      <c r="N37" s="22"/>
      <c r="O37" s="22"/>
      <c r="P37" s="22"/>
    </row>
    <row r="38" spans="1:16" ht="39" customHeight="1" x14ac:dyDescent="0.2">
      <c r="A38" s="22"/>
      <c r="B38" s="35"/>
      <c r="C38" s="1132" t="s">
        <v>535</v>
      </c>
      <c r="D38" s="1132"/>
      <c r="E38" s="1133"/>
      <c r="F38" s="36">
        <v>0.39</v>
      </c>
      <c r="G38" s="37">
        <v>0</v>
      </c>
      <c r="H38" s="37">
        <v>0.06</v>
      </c>
      <c r="I38" s="37">
        <v>0</v>
      </c>
      <c r="J38" s="38">
        <v>0.37</v>
      </c>
      <c r="K38" s="22"/>
      <c r="L38" s="22"/>
      <c r="M38" s="22"/>
      <c r="N38" s="22"/>
      <c r="O38" s="22"/>
      <c r="P38" s="22"/>
    </row>
    <row r="39" spans="1:16" ht="39" customHeight="1" x14ac:dyDescent="0.2">
      <c r="A39" s="22"/>
      <c r="B39" s="35"/>
      <c r="C39" s="1132" t="s">
        <v>536</v>
      </c>
      <c r="D39" s="1132"/>
      <c r="E39" s="1133"/>
      <c r="F39" s="36">
        <v>0.21</v>
      </c>
      <c r="G39" s="37">
        <v>0.21</v>
      </c>
      <c r="H39" s="37">
        <v>0.25</v>
      </c>
      <c r="I39" s="37">
        <v>0.25</v>
      </c>
      <c r="J39" s="38">
        <v>0.28999999999999998</v>
      </c>
      <c r="K39" s="22"/>
      <c r="L39" s="22"/>
      <c r="M39" s="22"/>
      <c r="N39" s="22"/>
      <c r="O39" s="22"/>
      <c r="P39" s="22"/>
    </row>
    <row r="40" spans="1:16" ht="39" customHeight="1" x14ac:dyDescent="0.2">
      <c r="A40" s="22"/>
      <c r="B40" s="35"/>
      <c r="C40" s="1132" t="s">
        <v>537</v>
      </c>
      <c r="D40" s="1132"/>
      <c r="E40" s="1133"/>
      <c r="F40" s="36">
        <v>0</v>
      </c>
      <c r="G40" s="37">
        <v>0</v>
      </c>
      <c r="H40" s="37">
        <v>0</v>
      </c>
      <c r="I40" s="37">
        <v>0</v>
      </c>
      <c r="J40" s="38">
        <v>0</v>
      </c>
      <c r="K40" s="22"/>
      <c r="L40" s="22"/>
      <c r="M40" s="22"/>
      <c r="N40" s="22"/>
      <c r="O40" s="22"/>
      <c r="P40" s="22"/>
    </row>
    <row r="41" spans="1:16" ht="39" customHeight="1" x14ac:dyDescent="0.2">
      <c r="A41" s="22"/>
      <c r="B41" s="35"/>
      <c r="C41" s="1132" t="s">
        <v>538</v>
      </c>
      <c r="D41" s="1132"/>
      <c r="E41" s="1133"/>
      <c r="F41" s="36">
        <v>0.04</v>
      </c>
      <c r="G41" s="37">
        <v>0.05</v>
      </c>
      <c r="H41" s="37">
        <v>0.08</v>
      </c>
      <c r="I41" s="37">
        <v>0.03</v>
      </c>
      <c r="J41" s="38">
        <v>0</v>
      </c>
      <c r="K41" s="22"/>
      <c r="L41" s="22"/>
      <c r="M41" s="22"/>
      <c r="N41" s="22"/>
      <c r="O41" s="22"/>
      <c r="P41" s="22"/>
    </row>
    <row r="42" spans="1:16" ht="39" customHeight="1" x14ac:dyDescent="0.2">
      <c r="A42" s="22"/>
      <c r="B42" s="39"/>
      <c r="C42" s="1132" t="s">
        <v>539</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540</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xPI3jvBwOGx2SxI6YJgH4qJg2xhzyzxNwCQsaIyjLWcA7VTuYyAssw9Xs3U9rW9JYyDlfDNfgzeB9zAEWdnbw==" saltValue="p3apTV/ccGYAPPiFg7Lc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32689</v>
      </c>
      <c r="L45" s="58">
        <v>33116</v>
      </c>
      <c r="M45" s="58">
        <v>32101</v>
      </c>
      <c r="N45" s="58">
        <v>31367</v>
      </c>
      <c r="O45" s="59">
        <v>30394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
      <c r="A47" s="46"/>
      <c r="B47" s="1163"/>
      <c r="C47" s="1164"/>
      <c r="D47" s="60"/>
      <c r="E47" s="1140" t="s">
        <v>12</v>
      </c>
      <c r="F47" s="1140"/>
      <c r="G47" s="1140"/>
      <c r="H47" s="1140"/>
      <c r="I47" s="1140"/>
      <c r="J47" s="1141"/>
      <c r="K47" s="61">
        <v>7820</v>
      </c>
      <c r="L47" s="62">
        <v>7831</v>
      </c>
      <c r="M47" s="62">
        <v>7939</v>
      </c>
      <c r="N47" s="62">
        <v>8379</v>
      </c>
      <c r="O47" s="63">
        <v>8417</v>
      </c>
      <c r="P47" s="46"/>
      <c r="Q47" s="46"/>
      <c r="R47" s="46"/>
      <c r="S47" s="46"/>
      <c r="T47" s="46"/>
      <c r="U47" s="46"/>
    </row>
    <row r="48" spans="1:21" ht="30.75" customHeight="1" x14ac:dyDescent="0.2">
      <c r="A48" s="46"/>
      <c r="B48" s="1163"/>
      <c r="C48" s="1164"/>
      <c r="D48" s="60"/>
      <c r="E48" s="1140" t="s">
        <v>13</v>
      </c>
      <c r="F48" s="1140"/>
      <c r="G48" s="1140"/>
      <c r="H48" s="1140"/>
      <c r="I48" s="1140"/>
      <c r="J48" s="1141"/>
      <c r="K48" s="61">
        <v>5659</v>
      </c>
      <c r="L48" s="62">
        <v>5622</v>
      </c>
      <c r="M48" s="62">
        <v>5438</v>
      </c>
      <c r="N48" s="62">
        <v>5298</v>
      </c>
      <c r="O48" s="63">
        <v>5058</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488</v>
      </c>
      <c r="L49" s="62" t="s">
        <v>488</v>
      </c>
      <c r="M49" s="62" t="s">
        <v>488</v>
      </c>
      <c r="N49" s="62" t="s">
        <v>488</v>
      </c>
      <c r="O49" s="63" t="s">
        <v>488</v>
      </c>
      <c r="P49" s="46"/>
      <c r="Q49" s="46"/>
      <c r="R49" s="46"/>
      <c r="S49" s="46"/>
      <c r="T49" s="46"/>
      <c r="U49" s="46"/>
    </row>
    <row r="50" spans="1:21" ht="30.75" customHeight="1" x14ac:dyDescent="0.2">
      <c r="A50" s="46"/>
      <c r="B50" s="1163"/>
      <c r="C50" s="1164"/>
      <c r="D50" s="60"/>
      <c r="E50" s="1140" t="s">
        <v>15</v>
      </c>
      <c r="F50" s="1140"/>
      <c r="G50" s="1140"/>
      <c r="H50" s="1140"/>
      <c r="I50" s="1140"/>
      <c r="J50" s="1141"/>
      <c r="K50" s="61">
        <v>63</v>
      </c>
      <c r="L50" s="62">
        <v>63</v>
      </c>
      <c r="M50" s="62">
        <v>64</v>
      </c>
      <c r="N50" s="62">
        <v>59</v>
      </c>
      <c r="O50" s="63">
        <v>60</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33034</v>
      </c>
      <c r="L52" s="62">
        <v>33697</v>
      </c>
      <c r="M52" s="62">
        <v>34591</v>
      </c>
      <c r="N52" s="62">
        <v>34933</v>
      </c>
      <c r="O52" s="63">
        <v>33367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13197</v>
      </c>
      <c r="L53" s="67">
        <v>12935</v>
      </c>
      <c r="M53" s="67">
        <v>10951</v>
      </c>
      <c r="N53" s="67">
        <v>10170</v>
      </c>
      <c r="O53" s="68">
        <v>10562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46" t="s">
        <v>24</v>
      </c>
      <c r="C58" s="1147"/>
      <c r="D58" s="1152" t="s">
        <v>25</v>
      </c>
      <c r="E58" s="1153"/>
      <c r="F58" s="1153"/>
      <c r="G58" s="1153"/>
      <c r="H58" s="1153"/>
      <c r="I58" s="1153"/>
      <c r="J58" s="1154"/>
      <c r="K58" s="81">
        <v>7820</v>
      </c>
      <c r="L58" s="82">
        <v>7938</v>
      </c>
      <c r="M58" s="82">
        <v>7939</v>
      </c>
      <c r="N58" s="82">
        <v>8379</v>
      </c>
      <c r="O58" s="83">
        <v>8417</v>
      </c>
    </row>
    <row r="59" spans="1:21" ht="31.5" customHeight="1" x14ac:dyDescent="0.2">
      <c r="B59" s="1148"/>
      <c r="C59" s="1149"/>
      <c r="D59" s="1155" t="s">
        <v>26</v>
      </c>
      <c r="E59" s="1156"/>
      <c r="F59" s="1156"/>
      <c r="G59" s="1156"/>
      <c r="H59" s="1156"/>
      <c r="I59" s="1156"/>
      <c r="J59" s="1157"/>
      <c r="K59" s="84">
        <v>37279</v>
      </c>
      <c r="L59" s="85">
        <v>39611</v>
      </c>
      <c r="M59" s="85">
        <v>44211</v>
      </c>
      <c r="N59" s="85">
        <v>48767</v>
      </c>
      <c r="O59" s="86">
        <v>53943</v>
      </c>
    </row>
    <row r="60" spans="1:21" ht="31.5" customHeight="1" thickBot="1" x14ac:dyDescent="0.25">
      <c r="B60" s="1150"/>
      <c r="C60" s="1151"/>
      <c r="D60" s="1158" t="s">
        <v>27</v>
      </c>
      <c r="E60" s="1159"/>
      <c r="F60" s="1159"/>
      <c r="G60" s="1159"/>
      <c r="H60" s="1159"/>
      <c r="I60" s="1159"/>
      <c r="J60" s="1160"/>
      <c r="K60" s="87">
        <v>37182</v>
      </c>
      <c r="L60" s="88">
        <v>39520</v>
      </c>
      <c r="M60" s="88">
        <v>44125</v>
      </c>
      <c r="N60" s="88">
        <v>48592</v>
      </c>
      <c r="O60" s="89">
        <v>53498</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row r="68" s="47" customFormat="1" ht="12.65" hidden="1" customHeight="1" x14ac:dyDescent="0.2"/>
    <row r="69" s="47" customFormat="1" ht="12.65" hidden="1" customHeight="1" x14ac:dyDescent="0.2"/>
    <row r="70" s="47" customFormat="1" ht="12.65" hidden="1" customHeight="1" x14ac:dyDescent="0.2"/>
  </sheetData>
  <sheetProtection algorithmName="SHA-512" hashValue="RzkbiPqapqEE0scc6lLcVmvYNbcOpdj0kQ2xxY4bXPc9qKv8kVsnT2PGirT4mj9KbBDaNx2wEWdLR7jcjAv9JQ==" saltValue="GvW1aLvk2MxalvhZ07jX8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30">
        <v>536222</v>
      </c>
      <c r="J41" s="331">
        <v>544352</v>
      </c>
      <c r="K41" s="331">
        <v>536637</v>
      </c>
      <c r="L41" s="331">
        <v>531035</v>
      </c>
      <c r="M41" s="332">
        <v>529938</v>
      </c>
    </row>
    <row r="42" spans="2:13" ht="27.75" customHeight="1" x14ac:dyDescent="0.2">
      <c r="B42" s="1171"/>
      <c r="C42" s="1172"/>
      <c r="D42" s="104"/>
      <c r="E42" s="1175" t="s">
        <v>32</v>
      </c>
      <c r="F42" s="1175"/>
      <c r="G42" s="1175"/>
      <c r="H42" s="1176"/>
      <c r="I42" s="333">
        <v>987</v>
      </c>
      <c r="J42" s="334">
        <v>645</v>
      </c>
      <c r="K42" s="334">
        <v>581</v>
      </c>
      <c r="L42" s="334">
        <v>521</v>
      </c>
      <c r="M42" s="335">
        <v>461</v>
      </c>
    </row>
    <row r="43" spans="2:13" ht="27.75" customHeight="1" x14ac:dyDescent="0.2">
      <c r="B43" s="1171"/>
      <c r="C43" s="1172"/>
      <c r="D43" s="104"/>
      <c r="E43" s="1175" t="s">
        <v>33</v>
      </c>
      <c r="F43" s="1175"/>
      <c r="G43" s="1175"/>
      <c r="H43" s="1176"/>
      <c r="I43" s="333">
        <v>93570</v>
      </c>
      <c r="J43" s="334">
        <v>87551</v>
      </c>
      <c r="K43" s="334">
        <v>81374</v>
      </c>
      <c r="L43" s="334">
        <v>77038</v>
      </c>
      <c r="M43" s="335">
        <v>77116</v>
      </c>
    </row>
    <row r="44" spans="2:13" ht="27.75" customHeight="1" x14ac:dyDescent="0.2">
      <c r="B44" s="1171"/>
      <c r="C44" s="1172"/>
      <c r="D44" s="104"/>
      <c r="E44" s="1175" t="s">
        <v>34</v>
      </c>
      <c r="F44" s="1175"/>
      <c r="G44" s="1175"/>
      <c r="H44" s="1176"/>
      <c r="I44" s="333" t="s">
        <v>488</v>
      </c>
      <c r="J44" s="334" t="s">
        <v>488</v>
      </c>
      <c r="K44" s="334" t="s">
        <v>488</v>
      </c>
      <c r="L44" s="334" t="s">
        <v>488</v>
      </c>
      <c r="M44" s="335" t="s">
        <v>488</v>
      </c>
    </row>
    <row r="45" spans="2:13" ht="27.75" customHeight="1" x14ac:dyDescent="0.2">
      <c r="B45" s="1171"/>
      <c r="C45" s="1172"/>
      <c r="D45" s="104"/>
      <c r="E45" s="1175" t="s">
        <v>35</v>
      </c>
      <c r="F45" s="1175"/>
      <c r="G45" s="1175"/>
      <c r="H45" s="1176"/>
      <c r="I45" s="333">
        <v>45898</v>
      </c>
      <c r="J45" s="334">
        <v>45178</v>
      </c>
      <c r="K45" s="334">
        <v>45017</v>
      </c>
      <c r="L45" s="334">
        <v>47899</v>
      </c>
      <c r="M45" s="335">
        <v>49235</v>
      </c>
    </row>
    <row r="46" spans="2:13" ht="27.75" customHeight="1" x14ac:dyDescent="0.2">
      <c r="B46" s="1171"/>
      <c r="C46" s="1172"/>
      <c r="D46" s="105"/>
      <c r="E46" s="1175" t="s">
        <v>36</v>
      </c>
      <c r="F46" s="1175"/>
      <c r="G46" s="1175"/>
      <c r="H46" s="1176"/>
      <c r="I46" s="333" t="s">
        <v>488</v>
      </c>
      <c r="J46" s="334" t="s">
        <v>488</v>
      </c>
      <c r="K46" s="334" t="s">
        <v>488</v>
      </c>
      <c r="L46" s="334" t="s">
        <v>488</v>
      </c>
      <c r="M46" s="335" t="s">
        <v>488</v>
      </c>
    </row>
    <row r="47" spans="2:13" ht="27.75" customHeight="1" x14ac:dyDescent="0.2">
      <c r="B47" s="1171"/>
      <c r="C47" s="1172"/>
      <c r="D47" s="106"/>
      <c r="E47" s="1185" t="s">
        <v>37</v>
      </c>
      <c r="F47" s="1186"/>
      <c r="G47" s="1186"/>
      <c r="H47" s="1187"/>
      <c r="I47" s="333" t="s">
        <v>488</v>
      </c>
      <c r="J47" s="334" t="s">
        <v>488</v>
      </c>
      <c r="K47" s="334" t="s">
        <v>488</v>
      </c>
      <c r="L47" s="334" t="s">
        <v>488</v>
      </c>
      <c r="M47" s="335" t="s">
        <v>488</v>
      </c>
    </row>
    <row r="48" spans="2:13" ht="27.75" customHeight="1" x14ac:dyDescent="0.2">
      <c r="B48" s="1171"/>
      <c r="C48" s="1172"/>
      <c r="D48" s="104"/>
      <c r="E48" s="1175" t="s">
        <v>38</v>
      </c>
      <c r="F48" s="1175"/>
      <c r="G48" s="1175"/>
      <c r="H48" s="1176"/>
      <c r="I48" s="333" t="s">
        <v>488</v>
      </c>
      <c r="J48" s="334" t="s">
        <v>488</v>
      </c>
      <c r="K48" s="334" t="s">
        <v>488</v>
      </c>
      <c r="L48" s="334" t="s">
        <v>488</v>
      </c>
      <c r="M48" s="335" t="s">
        <v>488</v>
      </c>
    </row>
    <row r="49" spans="2:13" ht="27.75" customHeight="1" x14ac:dyDescent="0.2">
      <c r="B49" s="1173"/>
      <c r="C49" s="1174"/>
      <c r="D49" s="104"/>
      <c r="E49" s="1175" t="s">
        <v>39</v>
      </c>
      <c r="F49" s="1175"/>
      <c r="G49" s="1175"/>
      <c r="H49" s="1176"/>
      <c r="I49" s="333" t="s">
        <v>488</v>
      </c>
      <c r="J49" s="334" t="s">
        <v>488</v>
      </c>
      <c r="K49" s="334" t="s">
        <v>488</v>
      </c>
      <c r="L49" s="334" t="s">
        <v>488</v>
      </c>
      <c r="M49" s="335" t="s">
        <v>488</v>
      </c>
    </row>
    <row r="50" spans="2:13" ht="27.75" customHeight="1" x14ac:dyDescent="0.2">
      <c r="B50" s="1169" t="s">
        <v>40</v>
      </c>
      <c r="C50" s="1170"/>
      <c r="D50" s="107"/>
      <c r="E50" s="1175" t="s">
        <v>41</v>
      </c>
      <c r="F50" s="1175"/>
      <c r="G50" s="1175"/>
      <c r="H50" s="1176"/>
      <c r="I50" s="333">
        <v>81399</v>
      </c>
      <c r="J50" s="334">
        <v>108080</v>
      </c>
      <c r="K50" s="334">
        <v>111060</v>
      </c>
      <c r="L50" s="334">
        <v>117779</v>
      </c>
      <c r="M50" s="335">
        <v>125117</v>
      </c>
    </row>
    <row r="51" spans="2:13" ht="27.75" customHeight="1" x14ac:dyDescent="0.2">
      <c r="B51" s="1171"/>
      <c r="C51" s="1172"/>
      <c r="D51" s="104"/>
      <c r="E51" s="1175" t="s">
        <v>42</v>
      </c>
      <c r="F51" s="1175"/>
      <c r="G51" s="1175"/>
      <c r="H51" s="1176"/>
      <c r="I51" s="333">
        <v>154177</v>
      </c>
      <c r="J51" s="334">
        <v>158003</v>
      </c>
      <c r="K51" s="334">
        <v>154806</v>
      </c>
      <c r="L51" s="334">
        <v>156529</v>
      </c>
      <c r="M51" s="335">
        <v>151042</v>
      </c>
    </row>
    <row r="52" spans="2:13" ht="27.75" customHeight="1" x14ac:dyDescent="0.2">
      <c r="B52" s="1173"/>
      <c r="C52" s="1174"/>
      <c r="D52" s="104"/>
      <c r="E52" s="1175" t="s">
        <v>43</v>
      </c>
      <c r="F52" s="1175"/>
      <c r="G52" s="1175"/>
      <c r="H52" s="1176"/>
      <c r="I52" s="333">
        <v>430979</v>
      </c>
      <c r="J52" s="334">
        <v>437980</v>
      </c>
      <c r="K52" s="334">
        <v>436040</v>
      </c>
      <c r="L52" s="334">
        <v>429494</v>
      </c>
      <c r="M52" s="335">
        <v>417957</v>
      </c>
    </row>
    <row r="53" spans="2:13" ht="27.75" customHeight="1" thickBot="1" x14ac:dyDescent="0.25">
      <c r="B53" s="1177" t="s">
        <v>19</v>
      </c>
      <c r="C53" s="1178"/>
      <c r="D53" s="108"/>
      <c r="E53" s="1179" t="s">
        <v>44</v>
      </c>
      <c r="F53" s="1179"/>
      <c r="G53" s="1179"/>
      <c r="H53" s="1180"/>
      <c r="I53" s="336">
        <v>10121</v>
      </c>
      <c r="J53" s="337">
        <v>-26336</v>
      </c>
      <c r="K53" s="337">
        <v>-38296</v>
      </c>
      <c r="L53" s="337">
        <v>-47309</v>
      </c>
      <c r="M53" s="338">
        <v>-37365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LsVvReHKsHliyvmmVGkkUrIaaxJjvUjbahaepKB6yDUqFaAIdpzbgKhudBCRCNzhOPOIP/PCGnQ+dxNqiSW27g==" saltValue="YTthGFgyC3ae6R7N5828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196" t="s">
        <v>46</v>
      </c>
      <c r="D55" s="1196"/>
      <c r="E55" s="1197"/>
      <c r="F55" s="339">
        <v>19832</v>
      </c>
      <c r="G55" s="339">
        <v>23691</v>
      </c>
      <c r="H55" s="340">
        <v>27317</v>
      </c>
    </row>
    <row r="56" spans="2:8" ht="52.5" customHeight="1" x14ac:dyDescent="0.2">
      <c r="B56" s="120"/>
      <c r="C56" s="1198" t="s">
        <v>47</v>
      </c>
      <c r="D56" s="1198"/>
      <c r="E56" s="1199"/>
      <c r="F56" s="341">
        <v>1708</v>
      </c>
      <c r="G56" s="341">
        <v>1860</v>
      </c>
      <c r="H56" s="342">
        <v>2858</v>
      </c>
    </row>
    <row r="57" spans="2:8" ht="53.25" customHeight="1" x14ac:dyDescent="0.2">
      <c r="B57" s="120"/>
      <c r="C57" s="1200" t="s">
        <v>48</v>
      </c>
      <c r="D57" s="1200"/>
      <c r="E57" s="1201"/>
      <c r="F57" s="343">
        <v>42612</v>
      </c>
      <c r="G57" s="343">
        <v>40507</v>
      </c>
      <c r="H57" s="344">
        <v>37129</v>
      </c>
    </row>
    <row r="58" spans="2:8" ht="45.75" customHeight="1" x14ac:dyDescent="0.2">
      <c r="B58" s="121"/>
      <c r="C58" s="1188" t="s">
        <v>560</v>
      </c>
      <c r="D58" s="1189"/>
      <c r="E58" s="1190"/>
      <c r="F58" s="345">
        <v>27689</v>
      </c>
      <c r="G58" s="345">
        <v>23744</v>
      </c>
      <c r="H58" s="346">
        <v>23909</v>
      </c>
    </row>
    <row r="59" spans="2:8" ht="45.75" customHeight="1" x14ac:dyDescent="0.2">
      <c r="B59" s="121"/>
      <c r="C59" s="1188" t="s">
        <v>561</v>
      </c>
      <c r="D59" s="1189"/>
      <c r="E59" s="1190"/>
      <c r="F59" s="345">
        <v>4998</v>
      </c>
      <c r="G59" s="345">
        <v>4712</v>
      </c>
      <c r="H59" s="346">
        <v>4490</v>
      </c>
    </row>
    <row r="60" spans="2:8" ht="45.75" customHeight="1" x14ac:dyDescent="0.2">
      <c r="B60" s="121"/>
      <c r="C60" s="1188" t="s">
        <v>562</v>
      </c>
      <c r="D60" s="1189"/>
      <c r="E60" s="1190"/>
      <c r="F60" s="345">
        <v>1957</v>
      </c>
      <c r="G60" s="345">
        <v>1499</v>
      </c>
      <c r="H60" s="346">
        <v>1172</v>
      </c>
    </row>
    <row r="61" spans="2:8" ht="45.75" customHeight="1" x14ac:dyDescent="0.2">
      <c r="B61" s="121"/>
      <c r="C61" s="1188" t="s">
        <v>563</v>
      </c>
      <c r="D61" s="1189"/>
      <c r="E61" s="1190"/>
      <c r="F61" s="345">
        <v>1069</v>
      </c>
      <c r="G61" s="345">
        <v>983</v>
      </c>
      <c r="H61" s="346">
        <v>1024</v>
      </c>
    </row>
    <row r="62" spans="2:8" ht="45.75" customHeight="1" thickBot="1" x14ac:dyDescent="0.25">
      <c r="B62" s="122"/>
      <c r="C62" s="1191" t="s">
        <v>564</v>
      </c>
      <c r="D62" s="1192"/>
      <c r="E62" s="1193"/>
      <c r="F62" s="347">
        <v>1464</v>
      </c>
      <c r="G62" s="347">
        <v>1137</v>
      </c>
      <c r="H62" s="348">
        <v>997</v>
      </c>
    </row>
    <row r="63" spans="2:8" ht="52.5" customHeight="1" thickBot="1" x14ac:dyDescent="0.25">
      <c r="B63" s="123"/>
      <c r="C63" s="1194" t="s">
        <v>49</v>
      </c>
      <c r="D63" s="1194"/>
      <c r="E63" s="1195"/>
      <c r="F63" s="349">
        <v>64152</v>
      </c>
      <c r="G63" s="349">
        <v>66057</v>
      </c>
      <c r="H63" s="350">
        <v>67305</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i6gjsYlA85ZLPi+kZEefj0yCAUAW3EkXt3Il1Op50uyYM/1zYU98E4LrY7LURHVnUAYj1VYNS6CAaZUNfKmY2Q==" saltValue="rX34Ap0lMRoF5fLap1b55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52361</v>
      </c>
      <c r="E3" s="142"/>
      <c r="F3" s="143">
        <v>58766</v>
      </c>
      <c r="G3" s="144"/>
      <c r="H3" s="145"/>
    </row>
    <row r="4" spans="1:8" x14ac:dyDescent="0.2">
      <c r="A4" s="146"/>
      <c r="B4" s="147"/>
      <c r="C4" s="148"/>
      <c r="D4" s="149">
        <v>22624</v>
      </c>
      <c r="E4" s="150"/>
      <c r="F4" s="151">
        <v>29363</v>
      </c>
      <c r="G4" s="152"/>
      <c r="H4" s="153"/>
    </row>
    <row r="5" spans="1:8" x14ac:dyDescent="0.2">
      <c r="A5" s="134" t="s">
        <v>520</v>
      </c>
      <c r="B5" s="139"/>
      <c r="C5" s="140"/>
      <c r="D5" s="141">
        <v>39233</v>
      </c>
      <c r="E5" s="142"/>
      <c r="F5" s="143">
        <v>62482</v>
      </c>
      <c r="G5" s="144"/>
      <c r="H5" s="145"/>
    </row>
    <row r="6" spans="1:8" x14ac:dyDescent="0.2">
      <c r="A6" s="146"/>
      <c r="B6" s="147"/>
      <c r="C6" s="148"/>
      <c r="D6" s="149">
        <v>19528</v>
      </c>
      <c r="E6" s="150"/>
      <c r="F6" s="151">
        <v>34626</v>
      </c>
      <c r="G6" s="152"/>
      <c r="H6" s="153"/>
    </row>
    <row r="7" spans="1:8" x14ac:dyDescent="0.2">
      <c r="A7" s="134" t="s">
        <v>521</v>
      </c>
      <c r="B7" s="139"/>
      <c r="C7" s="140"/>
      <c r="D7" s="141">
        <v>38298</v>
      </c>
      <c r="E7" s="142"/>
      <c r="F7" s="143">
        <v>59288</v>
      </c>
      <c r="G7" s="144"/>
      <c r="H7" s="145"/>
    </row>
    <row r="8" spans="1:8" x14ac:dyDescent="0.2">
      <c r="A8" s="146"/>
      <c r="B8" s="147"/>
      <c r="C8" s="148"/>
      <c r="D8" s="149">
        <v>16151</v>
      </c>
      <c r="E8" s="150"/>
      <c r="F8" s="151">
        <v>32670</v>
      </c>
      <c r="G8" s="152"/>
      <c r="H8" s="153"/>
    </row>
    <row r="9" spans="1:8" x14ac:dyDescent="0.2">
      <c r="A9" s="134" t="s">
        <v>522</v>
      </c>
      <c r="B9" s="139"/>
      <c r="C9" s="140"/>
      <c r="D9" s="141">
        <v>33842</v>
      </c>
      <c r="E9" s="142"/>
      <c r="F9" s="143">
        <v>63490</v>
      </c>
      <c r="G9" s="144"/>
      <c r="H9" s="145"/>
    </row>
    <row r="10" spans="1:8" x14ac:dyDescent="0.2">
      <c r="A10" s="146"/>
      <c r="B10" s="147"/>
      <c r="C10" s="148"/>
      <c r="D10" s="149">
        <v>16675</v>
      </c>
      <c r="E10" s="150"/>
      <c r="F10" s="151">
        <v>35347</v>
      </c>
      <c r="G10" s="152"/>
      <c r="H10" s="153"/>
    </row>
    <row r="11" spans="1:8" x14ac:dyDescent="0.2">
      <c r="A11" s="134" t="s">
        <v>523</v>
      </c>
      <c r="B11" s="139"/>
      <c r="C11" s="140"/>
      <c r="D11" s="141">
        <v>49990</v>
      </c>
      <c r="E11" s="142"/>
      <c r="F11" s="143">
        <v>68481</v>
      </c>
      <c r="G11" s="144"/>
      <c r="H11" s="145"/>
    </row>
    <row r="12" spans="1:8" x14ac:dyDescent="0.2">
      <c r="A12" s="146"/>
      <c r="B12" s="147"/>
      <c r="C12" s="154"/>
      <c r="D12" s="149">
        <v>29204</v>
      </c>
      <c r="E12" s="150"/>
      <c r="F12" s="151">
        <v>38966</v>
      </c>
      <c r="G12" s="152"/>
      <c r="H12" s="153"/>
    </row>
    <row r="13" spans="1:8" x14ac:dyDescent="0.2">
      <c r="A13" s="134"/>
      <c r="B13" s="139"/>
      <c r="C13" s="140"/>
      <c r="D13" s="141">
        <v>42745</v>
      </c>
      <c r="E13" s="142"/>
      <c r="F13" s="143">
        <v>62501</v>
      </c>
      <c r="G13" s="155"/>
      <c r="H13" s="145"/>
    </row>
    <row r="14" spans="1:8" x14ac:dyDescent="0.2">
      <c r="A14" s="146"/>
      <c r="B14" s="147"/>
      <c r="C14" s="148"/>
      <c r="D14" s="149">
        <v>20836</v>
      </c>
      <c r="E14" s="150"/>
      <c r="F14" s="151">
        <v>34194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0.64</v>
      </c>
      <c r="C19" s="156">
        <f>ROUND(VALUE(SUBSTITUTE(実質収支比率等に係る経年分析!G$48,"▲","-")),2)</f>
        <v>3.09</v>
      </c>
      <c r="D19" s="156">
        <f>ROUND(VALUE(SUBSTITUTE(実質収支比率等に係る経年分析!H$48,"▲","-")),2)</f>
        <v>3.41</v>
      </c>
      <c r="E19" s="156">
        <f>ROUND(VALUE(SUBSTITUTE(実質収支比率等に係る経年分析!I$48,"▲","-")),2)</f>
        <v>3.13</v>
      </c>
      <c r="F19" s="156">
        <f>ROUND(VALUE(SUBSTITUTE(実質収支比率等に係る経年分析!J$48,"▲","-")),2)</f>
        <v>3.02</v>
      </c>
    </row>
    <row r="20" spans="1:11" x14ac:dyDescent="0.2">
      <c r="A20" s="156" t="s">
        <v>53</v>
      </c>
      <c r="B20" s="156">
        <f>ROUND(VALUE(SUBSTITUTE(実質収支比率等に係る経年分析!F$47,"▲","-")),2)</f>
        <v>3.81</v>
      </c>
      <c r="C20" s="156">
        <f>ROUND(VALUE(SUBSTITUTE(実質収支比率等に係る経年分析!G$47,"▲","-")),2)</f>
        <v>6.85</v>
      </c>
      <c r="D20" s="156">
        <f>ROUND(VALUE(SUBSTITUTE(実質収支比率等に係る経年分析!H$47,"▲","-")),2)</f>
        <v>8.6199999999999992</v>
      </c>
      <c r="E20" s="156">
        <f>ROUND(VALUE(SUBSTITUTE(実質収支比率等に係る経年分析!I$47,"▲","-")),2)</f>
        <v>10.07</v>
      </c>
      <c r="F20" s="156">
        <f>ROUND(VALUE(SUBSTITUTE(実質収支比率等に係る経年分析!J$47,"▲","-")),2)</f>
        <v>11.32</v>
      </c>
    </row>
    <row r="21" spans="1:11" x14ac:dyDescent="0.2">
      <c r="A21" s="156" t="s">
        <v>54</v>
      </c>
      <c r="B21" s="156">
        <f>IF(ISNUMBER(VALUE(SUBSTITUTE(実質収支比率等に係る経年分析!F$49,"▲","-"))),ROUND(VALUE(SUBSTITUTE(実質収支比率等に係る経年分析!F$49,"▲","-")),2),NA())</f>
        <v>2.69</v>
      </c>
      <c r="C21" s="156">
        <f>IF(ISNUMBER(VALUE(SUBSTITUTE(実質収支比率等に係る経年分析!G$49,"▲","-"))),ROUND(VALUE(SUBSTITUTE(実質収支比率等に係る経年分析!G$49,"▲","-")),2),NA())</f>
        <v>5.71</v>
      </c>
      <c r="D21" s="156">
        <f>IF(ISNUMBER(VALUE(SUBSTITUTE(実質収支比率等に係る経年分析!H$49,"▲","-"))),ROUND(VALUE(SUBSTITUTE(実質収支比率等に係る経年分析!H$49,"▲","-")),2),NA())</f>
        <v>1.83</v>
      </c>
      <c r="E21" s="156">
        <f>IF(ISNUMBER(VALUE(SUBSTITUTE(実質収支比率等に係る経年分析!I$49,"▲","-"))),ROUND(VALUE(SUBSTITUTE(実質収支比率等に係る経年分析!I$49,"▲","-")),2),NA())</f>
        <v>1.43</v>
      </c>
      <c r="F21" s="156">
        <f>IF(ISNUMBER(VALUE(SUBSTITUTE(実質収支比率等に係る経年分析!J$49,"▲","-"))),ROUND(VALUE(SUBSTITUTE(実質収支比率等に係る経年分析!J$49,"▲","-")),2),NA())</f>
        <v>1.48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母子父子寡婦福祉資金貸付事業特別会計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0.05</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0.08</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公共用地先行取得事業特別会計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0.28999999999999998</v>
      </c>
    </row>
    <row r="32" spans="1:11" x14ac:dyDescent="0.2">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0.37</v>
      </c>
    </row>
    <row r="33" spans="1:16" x14ac:dyDescent="0.2">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1.41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1.39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0.83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0.79</v>
      </c>
    </row>
    <row r="34" spans="1:16" x14ac:dyDescent="0.2">
      <c r="A34" s="157" t="str">
        <f>IF(連結実質赤字比率に係る赤字・黒字の構成分析!C$36="",NA(),連結実質赤字比率に係る赤字・黒字の構成分析!C$36)</f>
        <v>堺市下水道事業会計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2.81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2.5299999999999998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2.19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1.82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2.5</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0.59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3.03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3.33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3.08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3.02</v>
      </c>
    </row>
    <row r="36" spans="1:16" x14ac:dyDescent="0.2">
      <c r="A36" s="157" t="str">
        <f>IF(連結実質赤字比率に係る赤字・黒字の構成分析!C$34="",NA(),連結実質赤字比率に係る赤字・黒字の構成分析!C$34)</f>
        <v>堺市水道事業会計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3.36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3.44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4.34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5.13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33034</v>
      </c>
      <c r="E42" s="158"/>
      <c r="F42" s="158"/>
      <c r="G42" s="158">
        <f>'実質公債費比率（分子）の構造'!L$52</f>
        <v>33697</v>
      </c>
      <c r="H42" s="158"/>
      <c r="I42" s="158"/>
      <c r="J42" s="158">
        <f>'実質公債費比率（分子）の構造'!M$52</f>
        <v>34591</v>
      </c>
      <c r="K42" s="158"/>
      <c r="L42" s="158"/>
      <c r="M42" s="158">
        <f>'実質公債費比率（分子）の構造'!N$52</f>
        <v>34933</v>
      </c>
      <c r="N42" s="158"/>
      <c r="O42" s="158"/>
      <c r="P42" s="158">
        <f>'実質公債費比率（分子）の構造'!O$52</f>
        <v>33367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63</v>
      </c>
      <c r="C44" s="158"/>
      <c r="D44" s="158"/>
      <c r="E44" s="158">
        <f>'実質公債費比率（分子）の構造'!L$50</f>
        <v>63</v>
      </c>
      <c r="F44" s="158"/>
      <c r="G44" s="158"/>
      <c r="H44" s="158">
        <f>'実質公債費比率（分子）の構造'!M$50</f>
        <v>64</v>
      </c>
      <c r="I44" s="158"/>
      <c r="J44" s="158"/>
      <c r="K44" s="158">
        <f>'実質公債費比率（分子）の構造'!N$50</f>
        <v>59</v>
      </c>
      <c r="L44" s="158"/>
      <c r="M44" s="158"/>
      <c r="N44" s="158">
        <f>'実質公債費比率（分子）の構造'!O$50</f>
        <v>60</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5659</v>
      </c>
      <c r="C46" s="158"/>
      <c r="D46" s="158"/>
      <c r="E46" s="158">
        <f>'実質公債費比率（分子）の構造'!L$48</f>
        <v>5622</v>
      </c>
      <c r="F46" s="158"/>
      <c r="G46" s="158"/>
      <c r="H46" s="158">
        <f>'実質公債費比率（分子）の構造'!M$48</f>
        <v>5438</v>
      </c>
      <c r="I46" s="158"/>
      <c r="J46" s="158"/>
      <c r="K46" s="158">
        <f>'実質公債費比率（分子）の構造'!N$48</f>
        <v>5298</v>
      </c>
      <c r="L46" s="158"/>
      <c r="M46" s="158"/>
      <c r="N46" s="158">
        <f>'実質公債費比率（分子）の構造'!O$48</f>
        <v>5058</v>
      </c>
      <c r="O46" s="158"/>
      <c r="P46" s="158"/>
    </row>
    <row r="47" spans="1:16" x14ac:dyDescent="0.2">
      <c r="A47" s="158" t="s">
        <v>12</v>
      </c>
      <c r="B47" s="158">
        <f>'実質公債費比率（分子）の構造'!K$47</f>
        <v>7820</v>
      </c>
      <c r="C47" s="158"/>
      <c r="D47" s="158"/>
      <c r="E47" s="158">
        <f>'実質公債費比率（分子）の構造'!L$47</f>
        <v>7831</v>
      </c>
      <c r="F47" s="158"/>
      <c r="G47" s="158"/>
      <c r="H47" s="158">
        <f>'実質公債費比率（分子）の構造'!M$47</f>
        <v>7939</v>
      </c>
      <c r="I47" s="158"/>
      <c r="J47" s="158"/>
      <c r="K47" s="158">
        <f>'実質公債費比率（分子）の構造'!N$47</f>
        <v>8379</v>
      </c>
      <c r="L47" s="158"/>
      <c r="M47" s="158"/>
      <c r="N47" s="158">
        <f>'実質公債費比率（分子）の構造'!O$47</f>
        <v>8417</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32689</v>
      </c>
      <c r="C49" s="158"/>
      <c r="D49" s="158"/>
      <c r="E49" s="158">
        <f>'実質公債費比率（分子）の構造'!L$45</f>
        <v>33116</v>
      </c>
      <c r="F49" s="158"/>
      <c r="G49" s="158"/>
      <c r="H49" s="158">
        <f>'実質公債費比率（分子）の構造'!M$45</f>
        <v>32101</v>
      </c>
      <c r="I49" s="158"/>
      <c r="J49" s="158"/>
      <c r="K49" s="158">
        <f>'実質公債費比率（分子）の構造'!N$45</f>
        <v>31367</v>
      </c>
      <c r="L49" s="158"/>
      <c r="M49" s="158"/>
      <c r="N49" s="158">
        <f>'実質公債費比率（分子）の構造'!O$45</f>
        <v>30394</v>
      </c>
      <c r="O49" s="158"/>
      <c r="P49" s="158"/>
    </row>
    <row r="50" spans="1:16" x14ac:dyDescent="0.2">
      <c r="A50" s="158" t="s">
        <v>67</v>
      </c>
      <c r="B50" s="158" t="e">
        <f>NA()</f>
        <v>#N/A</v>
      </c>
      <c r="C50" s="158">
        <f>IF(ISNUMBER('実質公債費比率（分子）の構造'!K$53),'実質公債費比率（分子）の構造'!K$53,NA())</f>
        <v>13197</v>
      </c>
      <c r="D50" s="158" t="e">
        <f>NA()</f>
        <v>#N/A</v>
      </c>
      <c r="E50" s="158" t="e">
        <f>NA()</f>
        <v>#N/A</v>
      </c>
      <c r="F50" s="158">
        <f>IF(ISNUMBER('実質公債費比率（分子）の構造'!L$53),'実質公債費比率（分子）の構造'!L$53,NA())</f>
        <v>12935</v>
      </c>
      <c r="G50" s="158" t="e">
        <f>NA()</f>
        <v>#N/A</v>
      </c>
      <c r="H50" s="158" t="e">
        <f>NA()</f>
        <v>#N/A</v>
      </c>
      <c r="I50" s="158">
        <f>IF(ISNUMBER('実質公債費比率（分子）の構造'!M$53),'実質公債費比率（分子）の構造'!M$53,NA())</f>
        <v>10951</v>
      </c>
      <c r="J50" s="158" t="e">
        <f>NA()</f>
        <v>#N/A</v>
      </c>
      <c r="K50" s="158" t="e">
        <f>NA()</f>
        <v>#N/A</v>
      </c>
      <c r="L50" s="158">
        <f>IF(ISNUMBER('実質公債費比率（分子）の構造'!N$53),'実質公債費比率（分子）の構造'!N$53,NA())</f>
        <v>10170</v>
      </c>
      <c r="M50" s="158" t="e">
        <f>NA()</f>
        <v>#N/A</v>
      </c>
      <c r="N50" s="158" t="e">
        <f>NA()</f>
        <v>#N/A</v>
      </c>
      <c r="O50" s="158">
        <f>IF(ISNUMBER('実質公債費比率（分子）の構造'!O$53),'実質公債費比率（分子）の構造'!O$53,NA())</f>
        <v>10562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430979</v>
      </c>
      <c r="E56" s="157"/>
      <c r="F56" s="157"/>
      <c r="G56" s="157">
        <f>'将来負担比率（分子）の構造'!J$52</f>
        <v>437980</v>
      </c>
      <c r="H56" s="157"/>
      <c r="I56" s="157"/>
      <c r="J56" s="157">
        <f>'将来負担比率（分子）の構造'!K$52</f>
        <v>436040</v>
      </c>
      <c r="K56" s="157"/>
      <c r="L56" s="157"/>
      <c r="M56" s="157">
        <f>'将来負担比率（分子）の構造'!L$52</f>
        <v>429494</v>
      </c>
      <c r="N56" s="157"/>
      <c r="O56" s="157"/>
      <c r="P56" s="157">
        <f>'将来負担比率（分子）の構造'!M$52</f>
        <v>417957</v>
      </c>
    </row>
    <row r="57" spans="1:16" x14ac:dyDescent="0.2">
      <c r="A57" s="157" t="s">
        <v>42</v>
      </c>
      <c r="B57" s="157"/>
      <c r="C57" s="157"/>
      <c r="D57" s="157">
        <f>'将来負担比率（分子）の構造'!I$51</f>
        <v>154177</v>
      </c>
      <c r="E57" s="157"/>
      <c r="F57" s="157"/>
      <c r="G57" s="157">
        <f>'将来負担比率（分子）の構造'!J$51</f>
        <v>158003</v>
      </c>
      <c r="H57" s="157"/>
      <c r="I57" s="157"/>
      <c r="J57" s="157">
        <f>'将来負担比率（分子）の構造'!K$51</f>
        <v>154806</v>
      </c>
      <c r="K57" s="157"/>
      <c r="L57" s="157"/>
      <c r="M57" s="157">
        <f>'将来負担比率（分子）の構造'!L$51</f>
        <v>156529</v>
      </c>
      <c r="N57" s="157"/>
      <c r="O57" s="157"/>
      <c r="P57" s="157">
        <f>'将来負担比率（分子）の構造'!M$51</f>
        <v>151042</v>
      </c>
    </row>
    <row r="58" spans="1:16" x14ac:dyDescent="0.2">
      <c r="A58" s="157" t="s">
        <v>41</v>
      </c>
      <c r="B58" s="157"/>
      <c r="C58" s="157"/>
      <c r="D58" s="157">
        <f>'将来負担比率（分子）の構造'!I$50</f>
        <v>81399</v>
      </c>
      <c r="E58" s="157"/>
      <c r="F58" s="157"/>
      <c r="G58" s="157">
        <f>'将来負担比率（分子）の構造'!J$50</f>
        <v>108080</v>
      </c>
      <c r="H58" s="157"/>
      <c r="I58" s="157"/>
      <c r="J58" s="157">
        <f>'将来負担比率（分子）の構造'!K$50</f>
        <v>111060</v>
      </c>
      <c r="K58" s="157"/>
      <c r="L58" s="157"/>
      <c r="M58" s="157">
        <f>'将来負担比率（分子）の構造'!L$50</f>
        <v>117779</v>
      </c>
      <c r="N58" s="157"/>
      <c r="O58" s="157"/>
      <c r="P58" s="157">
        <f>'将来負担比率（分子）の構造'!M$50</f>
        <v>125117</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45898</v>
      </c>
      <c r="C62" s="157"/>
      <c r="D62" s="157"/>
      <c r="E62" s="157">
        <f>'将来負担比率（分子）の構造'!J$45</f>
        <v>45178</v>
      </c>
      <c r="F62" s="157"/>
      <c r="G62" s="157"/>
      <c r="H62" s="157">
        <f>'将来負担比率（分子）の構造'!K$45</f>
        <v>45017</v>
      </c>
      <c r="I62" s="157"/>
      <c r="J62" s="157"/>
      <c r="K62" s="157">
        <f>'将来負担比率（分子）の構造'!L$45</f>
        <v>47899</v>
      </c>
      <c r="L62" s="157"/>
      <c r="M62" s="157"/>
      <c r="N62" s="157">
        <f>'将来負担比率（分子）の構造'!M$45</f>
        <v>49235</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93570</v>
      </c>
      <c r="C64" s="157"/>
      <c r="D64" s="157"/>
      <c r="E64" s="157">
        <f>'将来負担比率（分子）の構造'!J$43</f>
        <v>87551</v>
      </c>
      <c r="F64" s="157"/>
      <c r="G64" s="157"/>
      <c r="H64" s="157">
        <f>'将来負担比率（分子）の構造'!K$43</f>
        <v>81374</v>
      </c>
      <c r="I64" s="157"/>
      <c r="J64" s="157"/>
      <c r="K64" s="157">
        <f>'将来負担比率（分子）の構造'!L$43</f>
        <v>77038</v>
      </c>
      <c r="L64" s="157"/>
      <c r="M64" s="157"/>
      <c r="N64" s="157">
        <f>'将来負担比率（分子）の構造'!M$43</f>
        <v>77116</v>
      </c>
      <c r="O64" s="157"/>
      <c r="P64" s="157"/>
    </row>
    <row r="65" spans="1:16" x14ac:dyDescent="0.2">
      <c r="A65" s="157" t="s">
        <v>32</v>
      </c>
      <c r="B65" s="157">
        <f>'将来負担比率（分子）の構造'!I$42</f>
        <v>987</v>
      </c>
      <c r="C65" s="157"/>
      <c r="D65" s="157"/>
      <c r="E65" s="157">
        <f>'将来負担比率（分子）の構造'!J$42</f>
        <v>645</v>
      </c>
      <c r="F65" s="157"/>
      <c r="G65" s="157"/>
      <c r="H65" s="157">
        <f>'将来負担比率（分子）の構造'!K$42</f>
        <v>581</v>
      </c>
      <c r="I65" s="157"/>
      <c r="J65" s="157"/>
      <c r="K65" s="157">
        <f>'将来負担比率（分子）の構造'!L$42</f>
        <v>521</v>
      </c>
      <c r="L65" s="157"/>
      <c r="M65" s="157"/>
      <c r="N65" s="157">
        <f>'将来負担比率（分子）の構造'!M$42</f>
        <v>461</v>
      </c>
      <c r="O65" s="157"/>
      <c r="P65" s="157"/>
    </row>
    <row r="66" spans="1:16" x14ac:dyDescent="0.2">
      <c r="A66" s="157" t="s">
        <v>31</v>
      </c>
      <c r="B66" s="157">
        <f>'将来負担比率（分子）の構造'!I$41</f>
        <v>536222</v>
      </c>
      <c r="C66" s="157"/>
      <c r="D66" s="157"/>
      <c r="E66" s="157">
        <f>'将来負担比率（分子）の構造'!J$41</f>
        <v>544352</v>
      </c>
      <c r="F66" s="157"/>
      <c r="G66" s="157"/>
      <c r="H66" s="157">
        <f>'将来負担比率（分子）の構造'!K$41</f>
        <v>536637</v>
      </c>
      <c r="I66" s="157"/>
      <c r="J66" s="157"/>
      <c r="K66" s="157">
        <f>'将来負担比率（分子）の構造'!L$41</f>
        <v>531035</v>
      </c>
      <c r="L66" s="157"/>
      <c r="M66" s="157"/>
      <c r="N66" s="157">
        <f>'将来負担比率（分子）の構造'!M$41</f>
        <v>529938</v>
      </c>
      <c r="O66" s="157"/>
      <c r="P66" s="157"/>
    </row>
    <row r="67" spans="1:16" x14ac:dyDescent="0.2">
      <c r="A67" s="157" t="s">
        <v>71</v>
      </c>
      <c r="B67" s="157" t="e">
        <f>NA()</f>
        <v>#N/A</v>
      </c>
      <c r="C67" s="157">
        <f>IF(ISNUMBER('将来負担比率（分子）の構造'!I$53), IF('将来負担比率（分子）の構造'!I$53 &lt; 0, 0, '将来負担比率（分子）の構造'!I$53), NA())</f>
        <v>10121</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19832</v>
      </c>
      <c r="C72" s="161">
        <f>基金残高に係る経年分析!G55</f>
        <v>23691</v>
      </c>
      <c r="D72" s="161">
        <f>基金残高に係る経年分析!H55</f>
        <v>27317</v>
      </c>
    </row>
    <row r="73" spans="1:16" x14ac:dyDescent="0.2">
      <c r="A73" s="160" t="s">
        <v>74</v>
      </c>
      <c r="B73" s="161">
        <f>基金残高に係る経年分析!F56</f>
        <v>1708</v>
      </c>
      <c r="C73" s="161">
        <f>基金残高に係る経年分析!G56</f>
        <v>1860</v>
      </c>
      <c r="D73" s="161">
        <f>基金残高に係る経年分析!H56</f>
        <v>2858</v>
      </c>
    </row>
    <row r="74" spans="1:16" x14ac:dyDescent="0.2">
      <c r="A74" s="160" t="s">
        <v>75</v>
      </c>
      <c r="B74" s="161">
        <f>基金残高に係る経年分析!F57</f>
        <v>42612</v>
      </c>
      <c r="C74" s="161">
        <f>基金残高に係る経年分析!G57</f>
        <v>40507</v>
      </c>
      <c r="D74" s="161">
        <f>基金残高に係る経年分析!H57</f>
        <v>37129</v>
      </c>
    </row>
  </sheetData>
  <sheetProtection algorithmName="SHA-512" hashValue="HGOLP1Pougdmcoybl8uHaE7af30x+ylktVu51A5mYzp+kelVYV21FW2ziSifYGGPItR5EuknGrdhaWYHi98H2g==" saltValue="IbYU3MGRIeAWiXLfEfVK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156531305</v>
      </c>
      <c r="S5" s="664"/>
      <c r="T5" s="664"/>
      <c r="U5" s="664"/>
      <c r="V5" s="664"/>
      <c r="W5" s="664"/>
      <c r="X5" s="664"/>
      <c r="Y5" s="689"/>
      <c r="Z5" s="702">
        <v>32.6</v>
      </c>
      <c r="AA5" s="702"/>
      <c r="AB5" s="702"/>
      <c r="AC5" s="702"/>
      <c r="AD5" s="703">
        <v>145069353</v>
      </c>
      <c r="AE5" s="703"/>
      <c r="AF5" s="703"/>
      <c r="AG5" s="703"/>
      <c r="AH5" s="703"/>
      <c r="AI5" s="703"/>
      <c r="AJ5" s="703"/>
      <c r="AK5" s="703"/>
      <c r="AL5" s="690">
        <v>59.4</v>
      </c>
      <c r="AM5" s="672"/>
      <c r="AN5" s="672"/>
      <c r="AO5" s="691"/>
      <c r="AP5" s="666" t="s">
        <v>216</v>
      </c>
      <c r="AQ5" s="667"/>
      <c r="AR5" s="667"/>
      <c r="AS5" s="667"/>
      <c r="AT5" s="667"/>
      <c r="AU5" s="667"/>
      <c r="AV5" s="667"/>
      <c r="AW5" s="667"/>
      <c r="AX5" s="667"/>
      <c r="AY5" s="667"/>
      <c r="AZ5" s="667"/>
      <c r="BA5" s="667"/>
      <c r="BB5" s="667"/>
      <c r="BC5" s="667"/>
      <c r="BD5" s="667"/>
      <c r="BE5" s="667"/>
      <c r="BF5" s="668"/>
      <c r="BG5" s="608">
        <v>140009873</v>
      </c>
      <c r="BH5" s="609"/>
      <c r="BI5" s="609"/>
      <c r="BJ5" s="609"/>
      <c r="BK5" s="609"/>
      <c r="BL5" s="609"/>
      <c r="BM5" s="609"/>
      <c r="BN5" s="610"/>
      <c r="BO5" s="646">
        <v>89.4</v>
      </c>
      <c r="BP5" s="646"/>
      <c r="BQ5" s="646"/>
      <c r="BR5" s="646"/>
      <c r="BS5" s="647">
        <v>2199784</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2049363</v>
      </c>
      <c r="S6" s="609"/>
      <c r="T6" s="609"/>
      <c r="U6" s="609"/>
      <c r="V6" s="609"/>
      <c r="W6" s="609"/>
      <c r="X6" s="609"/>
      <c r="Y6" s="610"/>
      <c r="Z6" s="646">
        <v>0.4</v>
      </c>
      <c r="AA6" s="646"/>
      <c r="AB6" s="646"/>
      <c r="AC6" s="646"/>
      <c r="AD6" s="647">
        <v>2049363</v>
      </c>
      <c r="AE6" s="647"/>
      <c r="AF6" s="647"/>
      <c r="AG6" s="647"/>
      <c r="AH6" s="647"/>
      <c r="AI6" s="647"/>
      <c r="AJ6" s="647"/>
      <c r="AK6" s="647"/>
      <c r="AL6" s="611">
        <v>0.8</v>
      </c>
      <c r="AM6" s="612"/>
      <c r="AN6" s="612"/>
      <c r="AO6" s="648"/>
      <c r="AP6" s="605" t="s">
        <v>221</v>
      </c>
      <c r="AQ6" s="606"/>
      <c r="AR6" s="606"/>
      <c r="AS6" s="606"/>
      <c r="AT6" s="606"/>
      <c r="AU6" s="606"/>
      <c r="AV6" s="606"/>
      <c r="AW6" s="606"/>
      <c r="AX6" s="606"/>
      <c r="AY6" s="606"/>
      <c r="AZ6" s="606"/>
      <c r="BA6" s="606"/>
      <c r="BB6" s="606"/>
      <c r="BC6" s="606"/>
      <c r="BD6" s="606"/>
      <c r="BE6" s="606"/>
      <c r="BF6" s="607"/>
      <c r="BG6" s="608">
        <v>140009873</v>
      </c>
      <c r="BH6" s="609"/>
      <c r="BI6" s="609"/>
      <c r="BJ6" s="609"/>
      <c r="BK6" s="609"/>
      <c r="BL6" s="609"/>
      <c r="BM6" s="609"/>
      <c r="BN6" s="610"/>
      <c r="BO6" s="646">
        <v>89.4</v>
      </c>
      <c r="BP6" s="646"/>
      <c r="BQ6" s="646"/>
      <c r="BR6" s="646"/>
      <c r="BS6" s="647">
        <v>2199784</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1184004</v>
      </c>
      <c r="CS6" s="609"/>
      <c r="CT6" s="609"/>
      <c r="CU6" s="609"/>
      <c r="CV6" s="609"/>
      <c r="CW6" s="609"/>
      <c r="CX6" s="609"/>
      <c r="CY6" s="610"/>
      <c r="CZ6" s="690">
        <v>0.3</v>
      </c>
      <c r="DA6" s="672"/>
      <c r="DB6" s="672"/>
      <c r="DC6" s="692"/>
      <c r="DD6" s="614" t="s">
        <v>122</v>
      </c>
      <c r="DE6" s="609"/>
      <c r="DF6" s="609"/>
      <c r="DG6" s="609"/>
      <c r="DH6" s="609"/>
      <c r="DI6" s="609"/>
      <c r="DJ6" s="609"/>
      <c r="DK6" s="609"/>
      <c r="DL6" s="609"/>
      <c r="DM6" s="609"/>
      <c r="DN6" s="609"/>
      <c r="DO6" s="609"/>
      <c r="DP6" s="610"/>
      <c r="DQ6" s="614">
        <v>1183712</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133076</v>
      </c>
      <c r="S7" s="609"/>
      <c r="T7" s="609"/>
      <c r="U7" s="609"/>
      <c r="V7" s="609"/>
      <c r="W7" s="609"/>
      <c r="X7" s="609"/>
      <c r="Y7" s="610"/>
      <c r="Z7" s="646">
        <v>0</v>
      </c>
      <c r="AA7" s="646"/>
      <c r="AB7" s="646"/>
      <c r="AC7" s="646"/>
      <c r="AD7" s="647">
        <v>133076</v>
      </c>
      <c r="AE7" s="647"/>
      <c r="AF7" s="647"/>
      <c r="AG7" s="647"/>
      <c r="AH7" s="647"/>
      <c r="AI7" s="647"/>
      <c r="AJ7" s="647"/>
      <c r="AK7" s="647"/>
      <c r="AL7" s="611">
        <v>0.1</v>
      </c>
      <c r="AM7" s="612"/>
      <c r="AN7" s="612"/>
      <c r="AO7" s="648"/>
      <c r="AP7" s="605" t="s">
        <v>224</v>
      </c>
      <c r="AQ7" s="606"/>
      <c r="AR7" s="606"/>
      <c r="AS7" s="606"/>
      <c r="AT7" s="606"/>
      <c r="AU7" s="606"/>
      <c r="AV7" s="606"/>
      <c r="AW7" s="606"/>
      <c r="AX7" s="606"/>
      <c r="AY7" s="606"/>
      <c r="AZ7" s="606"/>
      <c r="BA7" s="606"/>
      <c r="BB7" s="606"/>
      <c r="BC7" s="606"/>
      <c r="BD7" s="606"/>
      <c r="BE7" s="606"/>
      <c r="BF7" s="607"/>
      <c r="BG7" s="608">
        <v>70586149</v>
      </c>
      <c r="BH7" s="609"/>
      <c r="BI7" s="609"/>
      <c r="BJ7" s="609"/>
      <c r="BK7" s="609"/>
      <c r="BL7" s="609"/>
      <c r="BM7" s="609"/>
      <c r="BN7" s="610"/>
      <c r="BO7" s="646">
        <v>45.1</v>
      </c>
      <c r="BP7" s="646"/>
      <c r="BQ7" s="646"/>
      <c r="BR7" s="646"/>
      <c r="BS7" s="647">
        <v>2199784</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31506425</v>
      </c>
      <c r="CS7" s="609"/>
      <c r="CT7" s="609"/>
      <c r="CU7" s="609"/>
      <c r="CV7" s="609"/>
      <c r="CW7" s="609"/>
      <c r="CX7" s="609"/>
      <c r="CY7" s="610"/>
      <c r="CZ7" s="646">
        <v>6.7</v>
      </c>
      <c r="DA7" s="646"/>
      <c r="DB7" s="646"/>
      <c r="DC7" s="646"/>
      <c r="DD7" s="614">
        <v>317730</v>
      </c>
      <c r="DE7" s="609"/>
      <c r="DF7" s="609"/>
      <c r="DG7" s="609"/>
      <c r="DH7" s="609"/>
      <c r="DI7" s="609"/>
      <c r="DJ7" s="609"/>
      <c r="DK7" s="609"/>
      <c r="DL7" s="609"/>
      <c r="DM7" s="609"/>
      <c r="DN7" s="609"/>
      <c r="DO7" s="609"/>
      <c r="DP7" s="610"/>
      <c r="DQ7" s="614">
        <v>27759220</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1474872</v>
      </c>
      <c r="S8" s="609"/>
      <c r="T8" s="609"/>
      <c r="U8" s="609"/>
      <c r="V8" s="609"/>
      <c r="W8" s="609"/>
      <c r="X8" s="609"/>
      <c r="Y8" s="610"/>
      <c r="Z8" s="646">
        <v>0.3</v>
      </c>
      <c r="AA8" s="646"/>
      <c r="AB8" s="646"/>
      <c r="AC8" s="646"/>
      <c r="AD8" s="647">
        <v>1474872</v>
      </c>
      <c r="AE8" s="647"/>
      <c r="AF8" s="647"/>
      <c r="AG8" s="647"/>
      <c r="AH8" s="647"/>
      <c r="AI8" s="647"/>
      <c r="AJ8" s="647"/>
      <c r="AK8" s="647"/>
      <c r="AL8" s="611">
        <v>0.6</v>
      </c>
      <c r="AM8" s="612"/>
      <c r="AN8" s="612"/>
      <c r="AO8" s="648"/>
      <c r="AP8" s="605" t="s">
        <v>227</v>
      </c>
      <c r="AQ8" s="606"/>
      <c r="AR8" s="606"/>
      <c r="AS8" s="606"/>
      <c r="AT8" s="606"/>
      <c r="AU8" s="606"/>
      <c r="AV8" s="606"/>
      <c r="AW8" s="606"/>
      <c r="AX8" s="606"/>
      <c r="AY8" s="606"/>
      <c r="AZ8" s="606"/>
      <c r="BA8" s="606"/>
      <c r="BB8" s="606"/>
      <c r="BC8" s="606"/>
      <c r="BD8" s="606"/>
      <c r="BE8" s="606"/>
      <c r="BF8" s="607"/>
      <c r="BG8" s="608">
        <v>1183401</v>
      </c>
      <c r="BH8" s="609"/>
      <c r="BI8" s="609"/>
      <c r="BJ8" s="609"/>
      <c r="BK8" s="609"/>
      <c r="BL8" s="609"/>
      <c r="BM8" s="609"/>
      <c r="BN8" s="610"/>
      <c r="BO8" s="646">
        <v>0.8</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226888916</v>
      </c>
      <c r="CS8" s="609"/>
      <c r="CT8" s="609"/>
      <c r="CU8" s="609"/>
      <c r="CV8" s="609"/>
      <c r="CW8" s="609"/>
      <c r="CX8" s="609"/>
      <c r="CY8" s="610"/>
      <c r="CZ8" s="646">
        <v>48.1</v>
      </c>
      <c r="DA8" s="646"/>
      <c r="DB8" s="646"/>
      <c r="DC8" s="646"/>
      <c r="DD8" s="614">
        <v>1275795</v>
      </c>
      <c r="DE8" s="609"/>
      <c r="DF8" s="609"/>
      <c r="DG8" s="609"/>
      <c r="DH8" s="609"/>
      <c r="DI8" s="609"/>
      <c r="DJ8" s="609"/>
      <c r="DK8" s="609"/>
      <c r="DL8" s="609"/>
      <c r="DM8" s="609"/>
      <c r="DN8" s="609"/>
      <c r="DO8" s="609"/>
      <c r="DP8" s="610"/>
      <c r="DQ8" s="614">
        <v>107489469</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1939529</v>
      </c>
      <c r="S9" s="609"/>
      <c r="T9" s="609"/>
      <c r="U9" s="609"/>
      <c r="V9" s="609"/>
      <c r="W9" s="609"/>
      <c r="X9" s="609"/>
      <c r="Y9" s="610"/>
      <c r="Z9" s="646">
        <v>0.4</v>
      </c>
      <c r="AA9" s="646"/>
      <c r="AB9" s="646"/>
      <c r="AC9" s="646"/>
      <c r="AD9" s="647">
        <v>1939529</v>
      </c>
      <c r="AE9" s="647"/>
      <c r="AF9" s="647"/>
      <c r="AG9" s="647"/>
      <c r="AH9" s="647"/>
      <c r="AI9" s="647"/>
      <c r="AJ9" s="647"/>
      <c r="AK9" s="647"/>
      <c r="AL9" s="611">
        <v>0.8</v>
      </c>
      <c r="AM9" s="612"/>
      <c r="AN9" s="612"/>
      <c r="AO9" s="648"/>
      <c r="AP9" s="605" t="s">
        <v>230</v>
      </c>
      <c r="AQ9" s="606"/>
      <c r="AR9" s="606"/>
      <c r="AS9" s="606"/>
      <c r="AT9" s="606"/>
      <c r="AU9" s="606"/>
      <c r="AV9" s="606"/>
      <c r="AW9" s="606"/>
      <c r="AX9" s="606"/>
      <c r="AY9" s="606"/>
      <c r="AZ9" s="606"/>
      <c r="BA9" s="606"/>
      <c r="BB9" s="606"/>
      <c r="BC9" s="606"/>
      <c r="BD9" s="606"/>
      <c r="BE9" s="606"/>
      <c r="BF9" s="607"/>
      <c r="BG9" s="608">
        <v>58799542</v>
      </c>
      <c r="BH9" s="609"/>
      <c r="BI9" s="609"/>
      <c r="BJ9" s="609"/>
      <c r="BK9" s="609"/>
      <c r="BL9" s="609"/>
      <c r="BM9" s="609"/>
      <c r="BN9" s="610"/>
      <c r="BO9" s="646">
        <v>37.6</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29769365</v>
      </c>
      <c r="CS9" s="609"/>
      <c r="CT9" s="609"/>
      <c r="CU9" s="609"/>
      <c r="CV9" s="609"/>
      <c r="CW9" s="609"/>
      <c r="CX9" s="609"/>
      <c r="CY9" s="610"/>
      <c r="CZ9" s="646">
        <v>6.3</v>
      </c>
      <c r="DA9" s="646"/>
      <c r="DB9" s="646"/>
      <c r="DC9" s="646"/>
      <c r="DD9" s="614">
        <v>492580</v>
      </c>
      <c r="DE9" s="609"/>
      <c r="DF9" s="609"/>
      <c r="DG9" s="609"/>
      <c r="DH9" s="609"/>
      <c r="DI9" s="609"/>
      <c r="DJ9" s="609"/>
      <c r="DK9" s="609"/>
      <c r="DL9" s="609"/>
      <c r="DM9" s="609"/>
      <c r="DN9" s="609"/>
      <c r="DO9" s="609"/>
      <c r="DP9" s="610"/>
      <c r="DQ9" s="614">
        <v>22278475</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v>169136</v>
      </c>
      <c r="S10" s="609"/>
      <c r="T10" s="609"/>
      <c r="U10" s="609"/>
      <c r="V10" s="609"/>
      <c r="W10" s="609"/>
      <c r="X10" s="609"/>
      <c r="Y10" s="610"/>
      <c r="Z10" s="646">
        <v>0</v>
      </c>
      <c r="AA10" s="646"/>
      <c r="AB10" s="646"/>
      <c r="AC10" s="646"/>
      <c r="AD10" s="647">
        <v>169136</v>
      </c>
      <c r="AE10" s="647"/>
      <c r="AF10" s="647"/>
      <c r="AG10" s="647"/>
      <c r="AH10" s="647"/>
      <c r="AI10" s="647"/>
      <c r="AJ10" s="647"/>
      <c r="AK10" s="647"/>
      <c r="AL10" s="611">
        <v>0.1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2499312</v>
      </c>
      <c r="BH10" s="609"/>
      <c r="BI10" s="609"/>
      <c r="BJ10" s="609"/>
      <c r="BK10" s="609"/>
      <c r="BL10" s="609"/>
      <c r="BM10" s="609"/>
      <c r="BN10" s="610"/>
      <c r="BO10" s="646">
        <v>1.6</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321397</v>
      </c>
      <c r="CS10" s="609"/>
      <c r="CT10" s="609"/>
      <c r="CU10" s="609"/>
      <c r="CV10" s="609"/>
      <c r="CW10" s="609"/>
      <c r="CX10" s="609"/>
      <c r="CY10" s="610"/>
      <c r="CZ10" s="646">
        <v>0.1</v>
      </c>
      <c r="DA10" s="646"/>
      <c r="DB10" s="646"/>
      <c r="DC10" s="646"/>
      <c r="DD10" s="614">
        <v>6527</v>
      </c>
      <c r="DE10" s="609"/>
      <c r="DF10" s="609"/>
      <c r="DG10" s="609"/>
      <c r="DH10" s="609"/>
      <c r="DI10" s="609"/>
      <c r="DJ10" s="609"/>
      <c r="DK10" s="609"/>
      <c r="DL10" s="609"/>
      <c r="DM10" s="609"/>
      <c r="DN10" s="609"/>
      <c r="DO10" s="609"/>
      <c r="DP10" s="610"/>
      <c r="DQ10" s="614">
        <v>304982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20059169</v>
      </c>
      <c r="S11" s="609"/>
      <c r="T11" s="609"/>
      <c r="U11" s="609"/>
      <c r="V11" s="609"/>
      <c r="W11" s="609"/>
      <c r="X11" s="609"/>
      <c r="Y11" s="610"/>
      <c r="Z11" s="611">
        <v>4.2</v>
      </c>
      <c r="AA11" s="612"/>
      <c r="AB11" s="612"/>
      <c r="AC11" s="613"/>
      <c r="AD11" s="614">
        <v>20059169</v>
      </c>
      <c r="AE11" s="609"/>
      <c r="AF11" s="609"/>
      <c r="AG11" s="609"/>
      <c r="AH11" s="609"/>
      <c r="AI11" s="609"/>
      <c r="AJ11" s="609"/>
      <c r="AK11" s="610"/>
      <c r="AL11" s="611">
        <v>8.1999999999999993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8103894</v>
      </c>
      <c r="BH11" s="609"/>
      <c r="BI11" s="609"/>
      <c r="BJ11" s="609"/>
      <c r="BK11" s="609"/>
      <c r="BL11" s="609"/>
      <c r="BM11" s="609"/>
      <c r="BN11" s="610"/>
      <c r="BO11" s="646">
        <v>5.2</v>
      </c>
      <c r="BP11" s="646"/>
      <c r="BQ11" s="646"/>
      <c r="BR11" s="646"/>
      <c r="BS11" s="647">
        <v>2199784</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941506</v>
      </c>
      <c r="CS11" s="609"/>
      <c r="CT11" s="609"/>
      <c r="CU11" s="609"/>
      <c r="CV11" s="609"/>
      <c r="CW11" s="609"/>
      <c r="CX11" s="609"/>
      <c r="CY11" s="610"/>
      <c r="CZ11" s="646">
        <v>0.2</v>
      </c>
      <c r="DA11" s="646"/>
      <c r="DB11" s="646"/>
      <c r="DC11" s="646"/>
      <c r="DD11" s="614">
        <v>84055</v>
      </c>
      <c r="DE11" s="609"/>
      <c r="DF11" s="609"/>
      <c r="DG11" s="609"/>
      <c r="DH11" s="609"/>
      <c r="DI11" s="609"/>
      <c r="DJ11" s="609"/>
      <c r="DK11" s="609"/>
      <c r="DL11" s="609"/>
      <c r="DM11" s="609"/>
      <c r="DN11" s="609"/>
      <c r="DO11" s="609"/>
      <c r="DP11" s="610"/>
      <c r="DQ11" s="614">
        <v>787154</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136108</v>
      </c>
      <c r="S12" s="609"/>
      <c r="T12" s="609"/>
      <c r="U12" s="609"/>
      <c r="V12" s="609"/>
      <c r="W12" s="609"/>
      <c r="X12" s="609"/>
      <c r="Y12" s="610"/>
      <c r="Z12" s="646">
        <v>0</v>
      </c>
      <c r="AA12" s="646"/>
      <c r="AB12" s="646"/>
      <c r="AC12" s="646"/>
      <c r="AD12" s="647">
        <v>136108</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61820693</v>
      </c>
      <c r="BH12" s="609"/>
      <c r="BI12" s="609"/>
      <c r="BJ12" s="609"/>
      <c r="BK12" s="609"/>
      <c r="BL12" s="609"/>
      <c r="BM12" s="609"/>
      <c r="BN12" s="610"/>
      <c r="BO12" s="646">
        <v>39.5</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4020407</v>
      </c>
      <c r="CS12" s="609"/>
      <c r="CT12" s="609"/>
      <c r="CU12" s="609"/>
      <c r="CV12" s="609"/>
      <c r="CW12" s="609"/>
      <c r="CX12" s="609"/>
      <c r="CY12" s="610"/>
      <c r="CZ12" s="646">
        <v>0.9</v>
      </c>
      <c r="DA12" s="646"/>
      <c r="DB12" s="646"/>
      <c r="DC12" s="646"/>
      <c r="DD12" s="614">
        <v>29514</v>
      </c>
      <c r="DE12" s="609"/>
      <c r="DF12" s="609"/>
      <c r="DG12" s="609"/>
      <c r="DH12" s="609"/>
      <c r="DI12" s="609"/>
      <c r="DJ12" s="609"/>
      <c r="DK12" s="609"/>
      <c r="DL12" s="609"/>
      <c r="DM12" s="609"/>
      <c r="DN12" s="609"/>
      <c r="DO12" s="609"/>
      <c r="DP12" s="610"/>
      <c r="DQ12" s="614">
        <v>3079421</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60930944</v>
      </c>
      <c r="BH13" s="609"/>
      <c r="BI13" s="609"/>
      <c r="BJ13" s="609"/>
      <c r="BK13" s="609"/>
      <c r="BL13" s="609"/>
      <c r="BM13" s="609"/>
      <c r="BN13" s="610"/>
      <c r="BO13" s="646">
        <v>38.9</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41857581</v>
      </c>
      <c r="CS13" s="609"/>
      <c r="CT13" s="609"/>
      <c r="CU13" s="609"/>
      <c r="CV13" s="609"/>
      <c r="CW13" s="609"/>
      <c r="CX13" s="609"/>
      <c r="CY13" s="610"/>
      <c r="CZ13" s="646">
        <v>8.9</v>
      </c>
      <c r="DA13" s="646"/>
      <c r="DB13" s="646"/>
      <c r="DC13" s="646"/>
      <c r="DD13" s="614">
        <v>17783183</v>
      </c>
      <c r="DE13" s="609"/>
      <c r="DF13" s="609"/>
      <c r="DG13" s="609"/>
      <c r="DH13" s="609"/>
      <c r="DI13" s="609"/>
      <c r="DJ13" s="609"/>
      <c r="DK13" s="609"/>
      <c r="DL13" s="609"/>
      <c r="DM13" s="609"/>
      <c r="DN13" s="609"/>
      <c r="DO13" s="609"/>
      <c r="DP13" s="610"/>
      <c r="DQ13" s="614">
        <v>22628026</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6076891</v>
      </c>
      <c r="S14" s="609"/>
      <c r="T14" s="609"/>
      <c r="U14" s="609"/>
      <c r="V14" s="609"/>
      <c r="W14" s="609"/>
      <c r="X14" s="609"/>
      <c r="Y14" s="610"/>
      <c r="Z14" s="646">
        <v>1.3</v>
      </c>
      <c r="AA14" s="646"/>
      <c r="AB14" s="646"/>
      <c r="AC14" s="646"/>
      <c r="AD14" s="647">
        <v>6076891</v>
      </c>
      <c r="AE14" s="647"/>
      <c r="AF14" s="647"/>
      <c r="AG14" s="647"/>
      <c r="AH14" s="647"/>
      <c r="AI14" s="647"/>
      <c r="AJ14" s="647"/>
      <c r="AK14" s="647"/>
      <c r="AL14" s="611">
        <v>2.5</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1509799</v>
      </c>
      <c r="BH14" s="609"/>
      <c r="BI14" s="609"/>
      <c r="BJ14" s="609"/>
      <c r="BK14" s="609"/>
      <c r="BL14" s="609"/>
      <c r="BM14" s="609"/>
      <c r="BN14" s="610"/>
      <c r="BO14" s="646">
        <v>1</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13017965</v>
      </c>
      <c r="CS14" s="609"/>
      <c r="CT14" s="609"/>
      <c r="CU14" s="609"/>
      <c r="CV14" s="609"/>
      <c r="CW14" s="609"/>
      <c r="CX14" s="609"/>
      <c r="CY14" s="610"/>
      <c r="CZ14" s="646">
        <v>2.8</v>
      </c>
      <c r="DA14" s="646"/>
      <c r="DB14" s="646"/>
      <c r="DC14" s="646"/>
      <c r="DD14" s="614">
        <v>1849963</v>
      </c>
      <c r="DE14" s="609"/>
      <c r="DF14" s="609"/>
      <c r="DG14" s="609"/>
      <c r="DH14" s="609"/>
      <c r="DI14" s="609"/>
      <c r="DJ14" s="609"/>
      <c r="DK14" s="609"/>
      <c r="DL14" s="609"/>
      <c r="DM14" s="609"/>
      <c r="DN14" s="609"/>
      <c r="DO14" s="609"/>
      <c r="DP14" s="610"/>
      <c r="DQ14" s="614">
        <v>9292880</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714942</v>
      </c>
      <c r="S15" s="609"/>
      <c r="T15" s="609"/>
      <c r="U15" s="609"/>
      <c r="V15" s="609"/>
      <c r="W15" s="609"/>
      <c r="X15" s="609"/>
      <c r="Y15" s="610"/>
      <c r="Z15" s="646">
        <v>0.1</v>
      </c>
      <c r="AA15" s="646"/>
      <c r="AB15" s="646"/>
      <c r="AC15" s="646"/>
      <c r="AD15" s="647">
        <v>714942</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6093232</v>
      </c>
      <c r="BH15" s="609"/>
      <c r="BI15" s="609"/>
      <c r="BJ15" s="609"/>
      <c r="BK15" s="609"/>
      <c r="BL15" s="609"/>
      <c r="BM15" s="609"/>
      <c r="BN15" s="610"/>
      <c r="BO15" s="646">
        <v>3.9</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84588593</v>
      </c>
      <c r="CS15" s="609"/>
      <c r="CT15" s="609"/>
      <c r="CU15" s="609"/>
      <c r="CV15" s="609"/>
      <c r="CW15" s="609"/>
      <c r="CX15" s="609"/>
      <c r="CY15" s="610"/>
      <c r="CZ15" s="646">
        <v>17.899999999999999</v>
      </c>
      <c r="DA15" s="646"/>
      <c r="DB15" s="646"/>
      <c r="DC15" s="646"/>
      <c r="DD15" s="614">
        <v>18752052</v>
      </c>
      <c r="DE15" s="609"/>
      <c r="DF15" s="609"/>
      <c r="DG15" s="609"/>
      <c r="DH15" s="609"/>
      <c r="DI15" s="609"/>
      <c r="DJ15" s="609"/>
      <c r="DK15" s="609"/>
      <c r="DL15" s="609"/>
      <c r="DM15" s="609"/>
      <c r="DN15" s="609"/>
      <c r="DO15" s="609"/>
      <c r="DP15" s="610"/>
      <c r="DQ15" s="614">
        <v>51328480</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2485890</v>
      </c>
      <c r="S16" s="609"/>
      <c r="T16" s="609"/>
      <c r="U16" s="609"/>
      <c r="V16" s="609"/>
      <c r="W16" s="609"/>
      <c r="X16" s="609"/>
      <c r="Y16" s="610"/>
      <c r="Z16" s="646">
        <v>0.5</v>
      </c>
      <c r="AA16" s="646"/>
      <c r="AB16" s="646"/>
      <c r="AC16" s="646"/>
      <c r="AD16" s="647">
        <v>2485890</v>
      </c>
      <c r="AE16" s="647"/>
      <c r="AF16" s="647"/>
      <c r="AG16" s="647"/>
      <c r="AH16" s="647"/>
      <c r="AI16" s="647"/>
      <c r="AJ16" s="647"/>
      <c r="AK16" s="647"/>
      <c r="AL16" s="611">
        <v>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30083</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15139</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5682775</v>
      </c>
      <c r="S17" s="609"/>
      <c r="T17" s="609"/>
      <c r="U17" s="609"/>
      <c r="V17" s="609"/>
      <c r="W17" s="609"/>
      <c r="X17" s="609"/>
      <c r="Y17" s="610"/>
      <c r="Z17" s="646">
        <v>1.2</v>
      </c>
      <c r="AA17" s="646"/>
      <c r="AB17" s="646"/>
      <c r="AC17" s="646"/>
      <c r="AD17" s="647">
        <v>5682775</v>
      </c>
      <c r="AE17" s="647"/>
      <c r="AF17" s="647"/>
      <c r="AG17" s="647"/>
      <c r="AH17" s="647"/>
      <c r="AI17" s="647"/>
      <c r="AJ17" s="647"/>
      <c r="AK17" s="647"/>
      <c r="AL17" s="611">
        <v>2.2999999999999998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38056278</v>
      </c>
      <c r="CS17" s="609"/>
      <c r="CT17" s="609"/>
      <c r="CU17" s="609"/>
      <c r="CV17" s="609"/>
      <c r="CW17" s="609"/>
      <c r="CX17" s="609"/>
      <c r="CY17" s="610"/>
      <c r="CZ17" s="646">
        <v>8.1</v>
      </c>
      <c r="DA17" s="646"/>
      <c r="DB17" s="646"/>
      <c r="DC17" s="646"/>
      <c r="DD17" s="614" t="s">
        <v>122</v>
      </c>
      <c r="DE17" s="609"/>
      <c r="DF17" s="609"/>
      <c r="DG17" s="609"/>
      <c r="DH17" s="609"/>
      <c r="DI17" s="609"/>
      <c r="DJ17" s="609"/>
      <c r="DK17" s="609"/>
      <c r="DL17" s="609"/>
      <c r="DM17" s="609"/>
      <c r="DN17" s="609"/>
      <c r="DO17" s="609"/>
      <c r="DP17" s="610"/>
      <c r="DQ17" s="614">
        <v>37765069</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961108</v>
      </c>
      <c r="S18" s="609"/>
      <c r="T18" s="609"/>
      <c r="U18" s="609"/>
      <c r="V18" s="609"/>
      <c r="W18" s="609"/>
      <c r="X18" s="609"/>
      <c r="Y18" s="610"/>
      <c r="Z18" s="646">
        <v>0.2</v>
      </c>
      <c r="AA18" s="646"/>
      <c r="AB18" s="646"/>
      <c r="AC18" s="646"/>
      <c r="AD18" s="647">
        <v>961108</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10327</v>
      </c>
      <c r="CS18" s="609"/>
      <c r="CT18" s="609"/>
      <c r="CU18" s="609"/>
      <c r="CV18" s="609"/>
      <c r="CW18" s="609"/>
      <c r="CX18" s="609"/>
      <c r="CY18" s="610"/>
      <c r="CZ18" s="646">
        <v>0</v>
      </c>
      <c r="DA18" s="646"/>
      <c r="DB18" s="646"/>
      <c r="DC18" s="646"/>
      <c r="DD18" s="614" t="s">
        <v>122</v>
      </c>
      <c r="DE18" s="609"/>
      <c r="DF18" s="609"/>
      <c r="DG18" s="609"/>
      <c r="DH18" s="609"/>
      <c r="DI18" s="609"/>
      <c r="DJ18" s="609"/>
      <c r="DK18" s="609"/>
      <c r="DL18" s="609"/>
      <c r="DM18" s="609"/>
      <c r="DN18" s="609"/>
      <c r="DO18" s="609"/>
      <c r="DP18" s="610"/>
      <c r="DQ18" s="614">
        <v>10327</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4651035</v>
      </c>
      <c r="S19" s="609"/>
      <c r="T19" s="609"/>
      <c r="U19" s="609"/>
      <c r="V19" s="609"/>
      <c r="W19" s="609"/>
      <c r="X19" s="609"/>
      <c r="Y19" s="610"/>
      <c r="Z19" s="646">
        <v>1</v>
      </c>
      <c r="AA19" s="646"/>
      <c r="AB19" s="646"/>
      <c r="AC19" s="646"/>
      <c r="AD19" s="647">
        <v>4651035</v>
      </c>
      <c r="AE19" s="647"/>
      <c r="AF19" s="647"/>
      <c r="AG19" s="647"/>
      <c r="AH19" s="647"/>
      <c r="AI19" s="647"/>
      <c r="AJ19" s="647"/>
      <c r="AK19" s="647"/>
      <c r="AL19" s="611">
        <v>1.9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16521432</v>
      </c>
      <c r="BH19" s="609"/>
      <c r="BI19" s="609"/>
      <c r="BJ19" s="609"/>
      <c r="BK19" s="609"/>
      <c r="BL19" s="609"/>
      <c r="BM19" s="609"/>
      <c r="BN19" s="610"/>
      <c r="BO19" s="646">
        <v>10.6</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70632</v>
      </c>
      <c r="S20" s="609"/>
      <c r="T20" s="609"/>
      <c r="U20" s="609"/>
      <c r="V20" s="609"/>
      <c r="W20" s="609"/>
      <c r="X20" s="609"/>
      <c r="Y20" s="610"/>
      <c r="Z20" s="646">
        <v>0</v>
      </c>
      <c r="AA20" s="646"/>
      <c r="AB20" s="646"/>
      <c r="AC20" s="646"/>
      <c r="AD20" s="647">
        <v>70632</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16521432</v>
      </c>
      <c r="BH20" s="609"/>
      <c r="BI20" s="609"/>
      <c r="BJ20" s="609"/>
      <c r="BK20" s="609"/>
      <c r="BL20" s="609"/>
      <c r="BM20" s="609"/>
      <c r="BN20" s="610"/>
      <c r="BO20" s="646">
        <v>10.6</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472192847</v>
      </c>
      <c r="CS20" s="609"/>
      <c r="CT20" s="609"/>
      <c r="CU20" s="609"/>
      <c r="CV20" s="609"/>
      <c r="CW20" s="609"/>
      <c r="CX20" s="609"/>
      <c r="CY20" s="610"/>
      <c r="CZ20" s="646">
        <v>100</v>
      </c>
      <c r="DA20" s="646"/>
      <c r="DB20" s="646"/>
      <c r="DC20" s="646"/>
      <c r="DD20" s="614">
        <v>40591399</v>
      </c>
      <c r="DE20" s="609"/>
      <c r="DF20" s="609"/>
      <c r="DG20" s="609"/>
      <c r="DH20" s="609"/>
      <c r="DI20" s="609"/>
      <c r="DJ20" s="609"/>
      <c r="DK20" s="609"/>
      <c r="DL20" s="609"/>
      <c r="DM20" s="609"/>
      <c r="DN20" s="609"/>
      <c r="DO20" s="609"/>
      <c r="DP20" s="610"/>
      <c r="DQ20" s="614">
        <v>283922354</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56599719</v>
      </c>
      <c r="S21" s="609"/>
      <c r="T21" s="609"/>
      <c r="U21" s="609"/>
      <c r="V21" s="609"/>
      <c r="W21" s="609"/>
      <c r="X21" s="609"/>
      <c r="Y21" s="610"/>
      <c r="Z21" s="646">
        <v>11.8</v>
      </c>
      <c r="AA21" s="646"/>
      <c r="AB21" s="646"/>
      <c r="AC21" s="646"/>
      <c r="AD21" s="647">
        <v>55608205</v>
      </c>
      <c r="AE21" s="647"/>
      <c r="AF21" s="647"/>
      <c r="AG21" s="647"/>
      <c r="AH21" s="647"/>
      <c r="AI21" s="647"/>
      <c r="AJ21" s="647"/>
      <c r="AK21" s="647"/>
      <c r="AL21" s="611">
        <v>22.8</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338</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55608205</v>
      </c>
      <c r="S22" s="609"/>
      <c r="T22" s="609"/>
      <c r="U22" s="609"/>
      <c r="V22" s="609"/>
      <c r="W22" s="609"/>
      <c r="X22" s="609"/>
      <c r="Y22" s="610"/>
      <c r="Z22" s="646">
        <v>11.6</v>
      </c>
      <c r="AA22" s="646"/>
      <c r="AB22" s="646"/>
      <c r="AC22" s="646"/>
      <c r="AD22" s="647">
        <v>55608205</v>
      </c>
      <c r="AE22" s="647"/>
      <c r="AF22" s="647"/>
      <c r="AG22" s="647"/>
      <c r="AH22" s="647"/>
      <c r="AI22" s="647"/>
      <c r="AJ22" s="647"/>
      <c r="AK22" s="647"/>
      <c r="AL22" s="611">
        <v>22.8</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v>5059142</v>
      </c>
      <c r="BH22" s="609"/>
      <c r="BI22" s="609"/>
      <c r="BJ22" s="609"/>
      <c r="BK22" s="609"/>
      <c r="BL22" s="609"/>
      <c r="BM22" s="609"/>
      <c r="BN22" s="610"/>
      <c r="BO22" s="646">
        <v>3.2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991480</v>
      </c>
      <c r="S23" s="609"/>
      <c r="T23" s="609"/>
      <c r="U23" s="609"/>
      <c r="V23" s="609"/>
      <c r="W23" s="609"/>
      <c r="X23" s="609"/>
      <c r="Y23" s="610"/>
      <c r="Z23" s="646">
        <v>0.2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11461952</v>
      </c>
      <c r="BH23" s="609"/>
      <c r="BI23" s="609"/>
      <c r="BJ23" s="609"/>
      <c r="BK23" s="609"/>
      <c r="BL23" s="609"/>
      <c r="BM23" s="609"/>
      <c r="BN23" s="610"/>
      <c r="BO23" s="646">
        <v>7.3</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34</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299533652</v>
      </c>
      <c r="CS24" s="664"/>
      <c r="CT24" s="664"/>
      <c r="CU24" s="664"/>
      <c r="CV24" s="664"/>
      <c r="CW24" s="664"/>
      <c r="CX24" s="664"/>
      <c r="CY24" s="689"/>
      <c r="CZ24" s="690">
        <v>63.4</v>
      </c>
      <c r="DA24" s="672"/>
      <c r="DB24" s="672"/>
      <c r="DC24" s="692"/>
      <c r="DD24" s="688">
        <v>174205954</v>
      </c>
      <c r="DE24" s="664"/>
      <c r="DF24" s="664"/>
      <c r="DG24" s="664"/>
      <c r="DH24" s="664"/>
      <c r="DI24" s="664"/>
      <c r="DJ24" s="664"/>
      <c r="DK24" s="689"/>
      <c r="DL24" s="688">
        <v>162889392</v>
      </c>
      <c r="DM24" s="664"/>
      <c r="DN24" s="664"/>
      <c r="DO24" s="664"/>
      <c r="DP24" s="664"/>
      <c r="DQ24" s="664"/>
      <c r="DR24" s="664"/>
      <c r="DS24" s="664"/>
      <c r="DT24" s="664"/>
      <c r="DU24" s="664"/>
      <c r="DV24" s="689"/>
      <c r="DW24" s="690">
        <v>65.3</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254052775</v>
      </c>
      <c r="S25" s="609"/>
      <c r="T25" s="609"/>
      <c r="U25" s="609"/>
      <c r="V25" s="609"/>
      <c r="W25" s="609"/>
      <c r="X25" s="609"/>
      <c r="Y25" s="610"/>
      <c r="Z25" s="646">
        <v>52.9</v>
      </c>
      <c r="AA25" s="646"/>
      <c r="AB25" s="646"/>
      <c r="AC25" s="646"/>
      <c r="AD25" s="647">
        <v>241599309</v>
      </c>
      <c r="AE25" s="647"/>
      <c r="AF25" s="647"/>
      <c r="AG25" s="647"/>
      <c r="AH25" s="647"/>
      <c r="AI25" s="647"/>
      <c r="AJ25" s="647"/>
      <c r="AK25" s="647"/>
      <c r="AL25" s="611">
        <v>99</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93804148</v>
      </c>
      <c r="CS25" s="621"/>
      <c r="CT25" s="621"/>
      <c r="CU25" s="621"/>
      <c r="CV25" s="621"/>
      <c r="CW25" s="621"/>
      <c r="CX25" s="621"/>
      <c r="CY25" s="622"/>
      <c r="CZ25" s="611">
        <v>19.899999999999999</v>
      </c>
      <c r="DA25" s="623"/>
      <c r="DB25" s="623"/>
      <c r="DC25" s="624"/>
      <c r="DD25" s="614">
        <v>78779546</v>
      </c>
      <c r="DE25" s="621"/>
      <c r="DF25" s="621"/>
      <c r="DG25" s="621"/>
      <c r="DH25" s="621"/>
      <c r="DI25" s="621"/>
      <c r="DJ25" s="621"/>
      <c r="DK25" s="622"/>
      <c r="DL25" s="614">
        <v>78766982</v>
      </c>
      <c r="DM25" s="621"/>
      <c r="DN25" s="621"/>
      <c r="DO25" s="621"/>
      <c r="DP25" s="621"/>
      <c r="DQ25" s="621"/>
      <c r="DR25" s="621"/>
      <c r="DS25" s="621"/>
      <c r="DT25" s="621"/>
      <c r="DU25" s="621"/>
      <c r="DV25" s="622"/>
      <c r="DW25" s="611">
        <v>31.6</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215741</v>
      </c>
      <c r="S26" s="609"/>
      <c r="T26" s="609"/>
      <c r="U26" s="609"/>
      <c r="V26" s="609"/>
      <c r="W26" s="609"/>
      <c r="X26" s="609"/>
      <c r="Y26" s="610"/>
      <c r="Z26" s="646">
        <v>0</v>
      </c>
      <c r="AA26" s="646"/>
      <c r="AB26" s="646"/>
      <c r="AC26" s="646"/>
      <c r="AD26" s="647">
        <v>215741</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67061490</v>
      </c>
      <c r="CS26" s="609"/>
      <c r="CT26" s="609"/>
      <c r="CU26" s="609"/>
      <c r="CV26" s="609"/>
      <c r="CW26" s="609"/>
      <c r="CX26" s="609"/>
      <c r="CY26" s="610"/>
      <c r="CZ26" s="611">
        <v>14.2</v>
      </c>
      <c r="DA26" s="623"/>
      <c r="DB26" s="623"/>
      <c r="DC26" s="624"/>
      <c r="DD26" s="614">
        <v>52882437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3633842</v>
      </c>
      <c r="S27" s="609"/>
      <c r="T27" s="609"/>
      <c r="U27" s="609"/>
      <c r="V27" s="609"/>
      <c r="W27" s="609"/>
      <c r="X27" s="609"/>
      <c r="Y27" s="610"/>
      <c r="Z27" s="646">
        <v>0.8</v>
      </c>
      <c r="AA27" s="646"/>
      <c r="AB27" s="646"/>
      <c r="AC27" s="646"/>
      <c r="AD27" s="647">
        <v>12531</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156531305</v>
      </c>
      <c r="BH27" s="609"/>
      <c r="BI27" s="609"/>
      <c r="BJ27" s="609"/>
      <c r="BK27" s="609"/>
      <c r="BL27" s="609"/>
      <c r="BM27" s="609"/>
      <c r="BN27" s="610"/>
      <c r="BO27" s="646">
        <v>100</v>
      </c>
      <c r="BP27" s="646"/>
      <c r="BQ27" s="646"/>
      <c r="BR27" s="646"/>
      <c r="BS27" s="647">
        <v>2199784</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167750788</v>
      </c>
      <c r="CS27" s="621"/>
      <c r="CT27" s="621"/>
      <c r="CU27" s="621"/>
      <c r="CV27" s="621"/>
      <c r="CW27" s="621"/>
      <c r="CX27" s="621"/>
      <c r="CY27" s="622"/>
      <c r="CZ27" s="611">
        <v>35.5</v>
      </c>
      <c r="DA27" s="623"/>
      <c r="DB27" s="623"/>
      <c r="DC27" s="624"/>
      <c r="DD27" s="614">
        <v>57738901</v>
      </c>
      <c r="DE27" s="621"/>
      <c r="DF27" s="621"/>
      <c r="DG27" s="621"/>
      <c r="DH27" s="621"/>
      <c r="DI27" s="621"/>
      <c r="DJ27" s="621"/>
      <c r="DK27" s="622"/>
      <c r="DL27" s="614">
        <v>46434903</v>
      </c>
      <c r="DM27" s="621"/>
      <c r="DN27" s="621"/>
      <c r="DO27" s="621"/>
      <c r="DP27" s="621"/>
      <c r="DQ27" s="621"/>
      <c r="DR27" s="621"/>
      <c r="DS27" s="621"/>
      <c r="DT27" s="621"/>
      <c r="DU27" s="621"/>
      <c r="DV27" s="622"/>
      <c r="DW27" s="611">
        <v>18.600000000000001</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3632836</v>
      </c>
      <c r="S28" s="609"/>
      <c r="T28" s="609"/>
      <c r="U28" s="609"/>
      <c r="V28" s="609"/>
      <c r="W28" s="609"/>
      <c r="X28" s="609"/>
      <c r="Y28" s="610"/>
      <c r="Z28" s="646">
        <v>0.8</v>
      </c>
      <c r="AA28" s="646"/>
      <c r="AB28" s="646"/>
      <c r="AC28" s="646"/>
      <c r="AD28" s="647">
        <v>1329131</v>
      </c>
      <c r="AE28" s="647"/>
      <c r="AF28" s="647"/>
      <c r="AG28" s="647"/>
      <c r="AH28" s="647"/>
      <c r="AI28" s="647"/>
      <c r="AJ28" s="647"/>
      <c r="AK28" s="647"/>
      <c r="AL28" s="611">
        <v>0.5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37978716</v>
      </c>
      <c r="CS28" s="609"/>
      <c r="CT28" s="609"/>
      <c r="CU28" s="609"/>
      <c r="CV28" s="609"/>
      <c r="CW28" s="609"/>
      <c r="CX28" s="609"/>
      <c r="CY28" s="610"/>
      <c r="CZ28" s="611">
        <v>8</v>
      </c>
      <c r="DA28" s="623"/>
      <c r="DB28" s="623"/>
      <c r="DC28" s="624"/>
      <c r="DD28" s="614">
        <v>37687507</v>
      </c>
      <c r="DE28" s="609"/>
      <c r="DF28" s="609"/>
      <c r="DG28" s="609"/>
      <c r="DH28" s="609"/>
      <c r="DI28" s="609"/>
      <c r="DJ28" s="609"/>
      <c r="DK28" s="610"/>
      <c r="DL28" s="614">
        <v>37687507</v>
      </c>
      <c r="DM28" s="609"/>
      <c r="DN28" s="609"/>
      <c r="DO28" s="609"/>
      <c r="DP28" s="609"/>
      <c r="DQ28" s="609"/>
      <c r="DR28" s="609"/>
      <c r="DS28" s="609"/>
      <c r="DT28" s="609"/>
      <c r="DU28" s="609"/>
      <c r="DV28" s="610"/>
      <c r="DW28" s="611">
        <v>15.1</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1793244</v>
      </c>
      <c r="S29" s="609"/>
      <c r="T29" s="609"/>
      <c r="U29" s="609"/>
      <c r="V29" s="609"/>
      <c r="W29" s="609"/>
      <c r="X29" s="609"/>
      <c r="Y29" s="610"/>
      <c r="Z29" s="646">
        <v>0.4</v>
      </c>
      <c r="AA29" s="646"/>
      <c r="AB29" s="646"/>
      <c r="AC29" s="646"/>
      <c r="AD29" s="647">
        <v>2014</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37978716</v>
      </c>
      <c r="CS29" s="621"/>
      <c r="CT29" s="621"/>
      <c r="CU29" s="621"/>
      <c r="CV29" s="621"/>
      <c r="CW29" s="621"/>
      <c r="CX29" s="621"/>
      <c r="CY29" s="622"/>
      <c r="CZ29" s="611">
        <v>8</v>
      </c>
      <c r="DA29" s="623"/>
      <c r="DB29" s="623"/>
      <c r="DC29" s="624"/>
      <c r="DD29" s="614">
        <v>37687507</v>
      </c>
      <c r="DE29" s="621"/>
      <c r="DF29" s="621"/>
      <c r="DG29" s="621"/>
      <c r="DH29" s="621"/>
      <c r="DI29" s="621"/>
      <c r="DJ29" s="621"/>
      <c r="DK29" s="622"/>
      <c r="DL29" s="614">
        <v>37687507</v>
      </c>
      <c r="DM29" s="621"/>
      <c r="DN29" s="621"/>
      <c r="DO29" s="621"/>
      <c r="DP29" s="621"/>
      <c r="DQ29" s="621"/>
      <c r="DR29" s="621"/>
      <c r="DS29" s="621"/>
      <c r="DT29" s="621"/>
      <c r="DU29" s="621"/>
      <c r="DV29" s="622"/>
      <c r="DW29" s="611">
        <v>15.1</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127957687</v>
      </c>
      <c r="S30" s="609"/>
      <c r="T30" s="609"/>
      <c r="U30" s="609"/>
      <c r="V30" s="609"/>
      <c r="W30" s="609"/>
      <c r="X30" s="609"/>
      <c r="Y30" s="610"/>
      <c r="Z30" s="646">
        <v>26.7</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34538323</v>
      </c>
      <c r="CS30" s="609"/>
      <c r="CT30" s="609"/>
      <c r="CU30" s="609"/>
      <c r="CV30" s="609"/>
      <c r="CW30" s="609"/>
      <c r="CX30" s="609"/>
      <c r="CY30" s="610"/>
      <c r="CZ30" s="611">
        <v>7.3</v>
      </c>
      <c r="DA30" s="623"/>
      <c r="DB30" s="623"/>
      <c r="DC30" s="624"/>
      <c r="DD30" s="614">
        <v>34247114</v>
      </c>
      <c r="DE30" s="609"/>
      <c r="DF30" s="609"/>
      <c r="DG30" s="609"/>
      <c r="DH30" s="609"/>
      <c r="DI30" s="609"/>
      <c r="DJ30" s="609"/>
      <c r="DK30" s="610"/>
      <c r="DL30" s="614">
        <v>34247114</v>
      </c>
      <c r="DM30" s="609"/>
      <c r="DN30" s="609"/>
      <c r="DO30" s="609"/>
      <c r="DP30" s="609"/>
      <c r="DQ30" s="609"/>
      <c r="DR30" s="609"/>
      <c r="DS30" s="609"/>
      <c r="DT30" s="609"/>
      <c r="DU30" s="609"/>
      <c r="DV30" s="610"/>
      <c r="DW30" s="611">
        <v>13.7</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9776</v>
      </c>
      <c r="S31" s="609"/>
      <c r="T31" s="609"/>
      <c r="U31" s="609"/>
      <c r="V31" s="609"/>
      <c r="W31" s="609"/>
      <c r="X31" s="609"/>
      <c r="Y31" s="610"/>
      <c r="Z31" s="646">
        <v>0</v>
      </c>
      <c r="AA31" s="646"/>
      <c r="AB31" s="646"/>
      <c r="AC31" s="646"/>
      <c r="AD31" s="647">
        <v>9776</v>
      </c>
      <c r="AE31" s="647"/>
      <c r="AF31" s="647"/>
      <c r="AG31" s="647"/>
      <c r="AH31" s="647"/>
      <c r="AI31" s="647"/>
      <c r="AJ31" s="647"/>
      <c r="AK31" s="647"/>
      <c r="AL31" s="611">
        <v>0</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98.8</v>
      </c>
      <c r="BN31" s="671"/>
      <c r="BO31" s="671"/>
      <c r="BP31" s="671"/>
      <c r="BQ31" s="673"/>
      <c r="BR31" s="670">
        <v>99.4</v>
      </c>
      <c r="BS31" s="671"/>
      <c r="BT31" s="671"/>
      <c r="BU31" s="671"/>
      <c r="BV31" s="671"/>
      <c r="BW31" s="671"/>
      <c r="BX31" s="672">
        <v>98.7</v>
      </c>
      <c r="BY31" s="671"/>
      <c r="BZ31" s="671"/>
      <c r="CA31" s="671"/>
      <c r="CB31" s="673"/>
      <c r="CD31" s="629"/>
      <c r="CE31" s="630"/>
      <c r="CF31" s="605" t="s">
        <v>300</v>
      </c>
      <c r="CG31" s="606"/>
      <c r="CH31" s="606"/>
      <c r="CI31" s="606"/>
      <c r="CJ31" s="606"/>
      <c r="CK31" s="606"/>
      <c r="CL31" s="606"/>
      <c r="CM31" s="606"/>
      <c r="CN31" s="606"/>
      <c r="CO31" s="606"/>
      <c r="CP31" s="606"/>
      <c r="CQ31" s="607"/>
      <c r="CR31" s="608">
        <v>3440393</v>
      </c>
      <c r="CS31" s="621"/>
      <c r="CT31" s="621"/>
      <c r="CU31" s="621"/>
      <c r="CV31" s="621"/>
      <c r="CW31" s="621"/>
      <c r="CX31" s="621"/>
      <c r="CY31" s="622"/>
      <c r="CZ31" s="611">
        <v>0.7</v>
      </c>
      <c r="DA31" s="623"/>
      <c r="DB31" s="623"/>
      <c r="DC31" s="624"/>
      <c r="DD31" s="614">
        <v>3440393</v>
      </c>
      <c r="DE31" s="621"/>
      <c r="DF31" s="621"/>
      <c r="DG31" s="621"/>
      <c r="DH31" s="621"/>
      <c r="DI31" s="621"/>
      <c r="DJ31" s="621"/>
      <c r="DK31" s="622"/>
      <c r="DL31" s="614">
        <v>3440393</v>
      </c>
      <c r="DM31" s="621"/>
      <c r="DN31" s="621"/>
      <c r="DO31" s="621"/>
      <c r="DP31" s="621"/>
      <c r="DQ31" s="621"/>
      <c r="DR31" s="621"/>
      <c r="DS31" s="621"/>
      <c r="DT31" s="621"/>
      <c r="DU31" s="621"/>
      <c r="DV31" s="622"/>
      <c r="DW31" s="611">
        <v>1.4</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30311018</v>
      </c>
      <c r="S32" s="609"/>
      <c r="T32" s="609"/>
      <c r="U32" s="609"/>
      <c r="V32" s="609"/>
      <c r="W32" s="609"/>
      <c r="X32" s="609"/>
      <c r="Y32" s="610"/>
      <c r="Z32" s="646">
        <v>6.3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99.1</v>
      </c>
      <c r="BH32" s="621"/>
      <c r="BI32" s="621"/>
      <c r="BJ32" s="621"/>
      <c r="BK32" s="621"/>
      <c r="BL32" s="621"/>
      <c r="BM32" s="612">
        <v>98.1</v>
      </c>
      <c r="BN32" s="621"/>
      <c r="BO32" s="621"/>
      <c r="BP32" s="621"/>
      <c r="BQ32" s="644"/>
      <c r="BR32" s="674">
        <v>99.2</v>
      </c>
      <c r="BS32" s="621"/>
      <c r="BT32" s="621"/>
      <c r="BU32" s="621"/>
      <c r="BV32" s="621"/>
      <c r="BW32" s="621"/>
      <c r="BX32" s="612">
        <v>98.2</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5232405</v>
      </c>
      <c r="S33" s="609"/>
      <c r="T33" s="609"/>
      <c r="U33" s="609"/>
      <c r="V33" s="609"/>
      <c r="W33" s="609"/>
      <c r="X33" s="609"/>
      <c r="Y33" s="610"/>
      <c r="Z33" s="646">
        <v>1.1000000000000001</v>
      </c>
      <c r="AA33" s="646"/>
      <c r="AB33" s="646"/>
      <c r="AC33" s="646"/>
      <c r="AD33" s="647">
        <v>475445</v>
      </c>
      <c r="AE33" s="647"/>
      <c r="AF33" s="647"/>
      <c r="AG33" s="647"/>
      <c r="AH33" s="647"/>
      <c r="AI33" s="647"/>
      <c r="AJ33" s="647"/>
      <c r="AK33" s="647"/>
      <c r="AL33" s="611">
        <v>0.2</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99.6</v>
      </c>
      <c r="BH33" s="593"/>
      <c r="BI33" s="593"/>
      <c r="BJ33" s="593"/>
      <c r="BK33" s="593"/>
      <c r="BL33" s="593"/>
      <c r="BM33" s="639">
        <v>99.4</v>
      </c>
      <c r="BN33" s="593"/>
      <c r="BO33" s="593"/>
      <c r="BP33" s="593"/>
      <c r="BQ33" s="656"/>
      <c r="BR33" s="669">
        <v>99.6</v>
      </c>
      <c r="BS33" s="593"/>
      <c r="BT33" s="593"/>
      <c r="BU33" s="593"/>
      <c r="BV33" s="593"/>
      <c r="BW33" s="593"/>
      <c r="BX33" s="639">
        <v>99.2</v>
      </c>
      <c r="BY33" s="593"/>
      <c r="BZ33" s="593"/>
      <c r="CA33" s="593"/>
      <c r="CB33" s="656"/>
      <c r="CD33" s="605" t="s">
        <v>307</v>
      </c>
      <c r="CE33" s="606"/>
      <c r="CF33" s="606"/>
      <c r="CG33" s="606"/>
      <c r="CH33" s="606"/>
      <c r="CI33" s="606"/>
      <c r="CJ33" s="606"/>
      <c r="CK33" s="606"/>
      <c r="CL33" s="606"/>
      <c r="CM33" s="606"/>
      <c r="CN33" s="606"/>
      <c r="CO33" s="606"/>
      <c r="CP33" s="606"/>
      <c r="CQ33" s="607"/>
      <c r="CR33" s="608">
        <v>132037713</v>
      </c>
      <c r="CS33" s="621"/>
      <c r="CT33" s="621"/>
      <c r="CU33" s="621"/>
      <c r="CV33" s="621"/>
      <c r="CW33" s="621"/>
      <c r="CX33" s="621"/>
      <c r="CY33" s="622"/>
      <c r="CZ33" s="611">
        <v>28</v>
      </c>
      <c r="DA33" s="623"/>
      <c r="DB33" s="623"/>
      <c r="DC33" s="624"/>
      <c r="DD33" s="614">
        <v>103935144</v>
      </c>
      <c r="DE33" s="621"/>
      <c r="DF33" s="621"/>
      <c r="DG33" s="621"/>
      <c r="DH33" s="621"/>
      <c r="DI33" s="621"/>
      <c r="DJ33" s="621"/>
      <c r="DK33" s="622"/>
      <c r="DL33" s="614">
        <v>86291915</v>
      </c>
      <c r="DM33" s="621"/>
      <c r="DN33" s="621"/>
      <c r="DO33" s="621"/>
      <c r="DP33" s="621"/>
      <c r="DQ33" s="621"/>
      <c r="DR33" s="621"/>
      <c r="DS33" s="621"/>
      <c r="DT33" s="621"/>
      <c r="DU33" s="621"/>
      <c r="DV33" s="622"/>
      <c r="DW33" s="611">
        <v>34.6</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1649625</v>
      </c>
      <c r="S34" s="609"/>
      <c r="T34" s="609"/>
      <c r="U34" s="609"/>
      <c r="V34" s="609"/>
      <c r="W34" s="609"/>
      <c r="X34" s="609"/>
      <c r="Y34" s="610"/>
      <c r="Z34" s="646">
        <v>0.3</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53528493</v>
      </c>
      <c r="CS34" s="609"/>
      <c r="CT34" s="609"/>
      <c r="CU34" s="609"/>
      <c r="CV34" s="609"/>
      <c r="CW34" s="609"/>
      <c r="CX34" s="609"/>
      <c r="CY34" s="610"/>
      <c r="CZ34" s="611">
        <v>11.3</v>
      </c>
      <c r="DA34" s="623"/>
      <c r="DB34" s="623"/>
      <c r="DC34" s="624"/>
      <c r="DD34" s="614">
        <v>40931393</v>
      </c>
      <c r="DE34" s="609"/>
      <c r="DF34" s="609"/>
      <c r="DG34" s="609"/>
      <c r="DH34" s="609"/>
      <c r="DI34" s="609"/>
      <c r="DJ34" s="609"/>
      <c r="DK34" s="610"/>
      <c r="DL34" s="614">
        <v>37585203</v>
      </c>
      <c r="DM34" s="609"/>
      <c r="DN34" s="609"/>
      <c r="DO34" s="609"/>
      <c r="DP34" s="609"/>
      <c r="DQ34" s="609"/>
      <c r="DR34" s="609"/>
      <c r="DS34" s="609"/>
      <c r="DT34" s="609"/>
      <c r="DU34" s="609"/>
      <c r="DV34" s="610"/>
      <c r="DW34" s="611">
        <v>15.1</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7429947</v>
      </c>
      <c r="S35" s="609"/>
      <c r="T35" s="609"/>
      <c r="U35" s="609"/>
      <c r="V35" s="609"/>
      <c r="W35" s="609"/>
      <c r="X35" s="609"/>
      <c r="Y35" s="610"/>
      <c r="Z35" s="646">
        <v>1.5</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5846827</v>
      </c>
      <c r="CS35" s="621"/>
      <c r="CT35" s="621"/>
      <c r="CU35" s="621"/>
      <c r="CV35" s="621"/>
      <c r="CW35" s="621"/>
      <c r="CX35" s="621"/>
      <c r="CY35" s="622"/>
      <c r="CZ35" s="611">
        <v>1.2</v>
      </c>
      <c r="DA35" s="623"/>
      <c r="DB35" s="623"/>
      <c r="DC35" s="624"/>
      <c r="DD35" s="614">
        <v>4291724</v>
      </c>
      <c r="DE35" s="621"/>
      <c r="DF35" s="621"/>
      <c r="DG35" s="621"/>
      <c r="DH35" s="621"/>
      <c r="DI35" s="621"/>
      <c r="DJ35" s="621"/>
      <c r="DK35" s="622"/>
      <c r="DL35" s="614">
        <v>3983852</v>
      </c>
      <c r="DM35" s="621"/>
      <c r="DN35" s="621"/>
      <c r="DO35" s="621"/>
      <c r="DP35" s="621"/>
      <c r="DQ35" s="621"/>
      <c r="DR35" s="621"/>
      <c r="DS35" s="621"/>
      <c r="DT35" s="621"/>
      <c r="DU35" s="621"/>
      <c r="DV35" s="622"/>
      <c r="DW35" s="611">
        <v>1.6</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8335621</v>
      </c>
      <c r="S36" s="609"/>
      <c r="T36" s="609"/>
      <c r="U36" s="609"/>
      <c r="V36" s="609"/>
      <c r="W36" s="609"/>
      <c r="X36" s="609"/>
      <c r="Y36" s="610"/>
      <c r="Z36" s="646">
        <v>1.7</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47733489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908741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23091846</v>
      </c>
      <c r="CS36" s="609"/>
      <c r="CT36" s="609"/>
      <c r="CU36" s="609"/>
      <c r="CV36" s="609"/>
      <c r="CW36" s="609"/>
      <c r="CX36" s="609"/>
      <c r="CY36" s="610"/>
      <c r="CZ36" s="611">
        <v>4.9000000000000004</v>
      </c>
      <c r="DA36" s="623"/>
      <c r="DB36" s="623"/>
      <c r="DC36" s="624"/>
      <c r="DD36" s="614">
        <v>20655171</v>
      </c>
      <c r="DE36" s="609"/>
      <c r="DF36" s="609"/>
      <c r="DG36" s="609"/>
      <c r="DH36" s="609"/>
      <c r="DI36" s="609"/>
      <c r="DJ36" s="609"/>
      <c r="DK36" s="610"/>
      <c r="DL36" s="614">
        <v>16125094</v>
      </c>
      <c r="DM36" s="609"/>
      <c r="DN36" s="609"/>
      <c r="DO36" s="609"/>
      <c r="DP36" s="609"/>
      <c r="DQ36" s="609"/>
      <c r="DR36" s="609"/>
      <c r="DS36" s="609"/>
      <c r="DT36" s="609"/>
      <c r="DU36" s="609"/>
      <c r="DV36" s="610"/>
      <c r="DW36" s="611">
        <v>6.5</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6911568</v>
      </c>
      <c r="S37" s="609"/>
      <c r="T37" s="609"/>
      <c r="U37" s="609"/>
      <c r="V37" s="609"/>
      <c r="W37" s="609"/>
      <c r="X37" s="609"/>
      <c r="Y37" s="610"/>
      <c r="Z37" s="646">
        <v>1.4</v>
      </c>
      <c r="AA37" s="646"/>
      <c r="AB37" s="646"/>
      <c r="AC37" s="646"/>
      <c r="AD37" s="647">
        <v>474945</v>
      </c>
      <c r="AE37" s="647"/>
      <c r="AF37" s="647"/>
      <c r="AG37" s="647"/>
      <c r="AH37" s="647"/>
      <c r="AI37" s="647"/>
      <c r="AJ37" s="647"/>
      <c r="AK37" s="647"/>
      <c r="AL37" s="611">
        <v>0.2</v>
      </c>
      <c r="AM37" s="612"/>
      <c r="AN37" s="612"/>
      <c r="AO37" s="648"/>
      <c r="AQ37" s="641" t="s">
        <v>319</v>
      </c>
      <c r="AR37" s="642"/>
      <c r="AS37" s="642"/>
      <c r="AT37" s="642"/>
      <c r="AU37" s="642"/>
      <c r="AV37" s="642"/>
      <c r="AW37" s="642"/>
      <c r="AX37" s="642"/>
      <c r="AY37" s="643"/>
      <c r="AZ37" s="608">
        <v>8769346</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-1134638</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21394</v>
      </c>
      <c r="CS37" s="621"/>
      <c r="CT37" s="621"/>
      <c r="CU37" s="621"/>
      <c r="CV37" s="621"/>
      <c r="CW37" s="621"/>
      <c r="CX37" s="621"/>
      <c r="CY37" s="622"/>
      <c r="CZ37" s="611">
        <v>0</v>
      </c>
      <c r="DA37" s="623"/>
      <c r="DB37" s="623"/>
      <c r="DC37" s="624"/>
      <c r="DD37" s="614">
        <v>21394</v>
      </c>
      <c r="DE37" s="621"/>
      <c r="DF37" s="621"/>
      <c r="DG37" s="621"/>
      <c r="DH37" s="621"/>
      <c r="DI37" s="621"/>
      <c r="DJ37" s="621"/>
      <c r="DK37" s="622"/>
      <c r="DL37" s="614">
        <v>21394</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28854300</v>
      </c>
      <c r="S38" s="609"/>
      <c r="T38" s="609"/>
      <c r="U38" s="609"/>
      <c r="V38" s="609"/>
      <c r="W38" s="609"/>
      <c r="X38" s="609"/>
      <c r="Y38" s="610"/>
      <c r="Z38" s="646">
        <v>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108308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96022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38855835</v>
      </c>
      <c r="CS38" s="609"/>
      <c r="CT38" s="609"/>
      <c r="CU38" s="609"/>
      <c r="CV38" s="609"/>
      <c r="CW38" s="609"/>
      <c r="CX38" s="609"/>
      <c r="CY38" s="610"/>
      <c r="CZ38" s="611">
        <v>8.1999999999999993</v>
      </c>
      <c r="DA38" s="623"/>
      <c r="DB38" s="623"/>
      <c r="DC38" s="624"/>
      <c r="DD38" s="614">
        <v>30699589</v>
      </c>
      <c r="DE38" s="609"/>
      <c r="DF38" s="609"/>
      <c r="DG38" s="609"/>
      <c r="DH38" s="609"/>
      <c r="DI38" s="609"/>
      <c r="DJ38" s="609"/>
      <c r="DK38" s="610"/>
      <c r="DL38" s="614">
        <v>28597766</v>
      </c>
      <c r="DM38" s="609"/>
      <c r="DN38" s="609"/>
      <c r="DO38" s="609"/>
      <c r="DP38" s="609"/>
      <c r="DQ38" s="609"/>
      <c r="DR38" s="609"/>
      <c r="DS38" s="609"/>
      <c r="DT38" s="609"/>
      <c r="DU38" s="609"/>
      <c r="DV38" s="610"/>
      <c r="DW38" s="611">
        <v>11.5</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10327</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137988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8400252</v>
      </c>
      <c r="CS39" s="621"/>
      <c r="CT39" s="621"/>
      <c r="CU39" s="621"/>
      <c r="CV39" s="621"/>
      <c r="CW39" s="621"/>
      <c r="CX39" s="621"/>
      <c r="CY39" s="622"/>
      <c r="CZ39" s="611">
        <v>1.8</v>
      </c>
      <c r="DA39" s="623"/>
      <c r="DB39" s="623"/>
      <c r="DC39" s="624"/>
      <c r="DD39" s="614">
        <v>5854767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5151700</v>
      </c>
      <c r="S40" s="609"/>
      <c r="T40" s="609"/>
      <c r="U40" s="609"/>
      <c r="V40" s="609"/>
      <c r="W40" s="609"/>
      <c r="X40" s="609"/>
      <c r="Y40" s="610"/>
      <c r="Z40" s="646">
        <v>1.1000000000000001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110</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2314460</v>
      </c>
      <c r="CS40" s="609"/>
      <c r="CT40" s="609"/>
      <c r="CU40" s="609"/>
      <c r="CV40" s="609"/>
      <c r="CW40" s="609"/>
      <c r="CX40" s="609"/>
      <c r="CY40" s="610"/>
      <c r="CZ40" s="611">
        <v>0.5</v>
      </c>
      <c r="DA40" s="623"/>
      <c r="DB40" s="623"/>
      <c r="DC40" s="624"/>
      <c r="DD40" s="614">
        <v>1502500</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480020385</v>
      </c>
      <c r="S41" s="633"/>
      <c r="T41" s="633"/>
      <c r="U41" s="633"/>
      <c r="V41" s="633"/>
      <c r="W41" s="633"/>
      <c r="X41" s="633"/>
      <c r="Y41" s="636"/>
      <c r="Z41" s="637">
        <v>100</v>
      </c>
      <c r="AA41" s="637"/>
      <c r="AB41" s="637"/>
      <c r="AC41" s="637"/>
      <c r="AD41" s="638">
        <v>244118892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9986301</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327</v>
      </c>
      <c r="AR42" s="654"/>
      <c r="AS42" s="654"/>
      <c r="AT42" s="654"/>
      <c r="AU42" s="654"/>
      <c r="AV42" s="654"/>
      <c r="AW42" s="654"/>
      <c r="AX42" s="654"/>
      <c r="AY42" s="655"/>
      <c r="AZ42" s="592">
        <v>28859207</v>
      </c>
      <c r="BA42" s="633"/>
      <c r="BB42" s="633"/>
      <c r="BC42" s="633"/>
      <c r="BD42" s="593"/>
      <c r="BE42" s="593"/>
      <c r="BF42" s="656"/>
      <c r="BG42" s="651"/>
      <c r="BH42" s="652"/>
      <c r="BI42" s="652"/>
      <c r="BJ42" s="652"/>
      <c r="BK42" s="652"/>
      <c r="BL42" s="206"/>
      <c r="BM42" s="590" t="s">
        <v>339</v>
      </c>
      <c r="BN42" s="590"/>
      <c r="BO42" s="590"/>
      <c r="BP42" s="590"/>
      <c r="BQ42" s="590"/>
      <c r="BR42" s="590"/>
      <c r="BS42" s="590"/>
      <c r="BT42" s="590"/>
      <c r="BU42" s="591"/>
      <c r="BV42" s="592">
        <v>402</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40621482</v>
      </c>
      <c r="CS42" s="621"/>
      <c r="CT42" s="621"/>
      <c r="CU42" s="621"/>
      <c r="CV42" s="621"/>
      <c r="CW42" s="621"/>
      <c r="CX42" s="621"/>
      <c r="CY42" s="622"/>
      <c r="CZ42" s="611">
        <v>8.6</v>
      </c>
      <c r="DA42" s="623"/>
      <c r="DB42" s="623"/>
      <c r="DC42" s="624"/>
      <c r="DD42" s="614">
        <v>5781256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341</v>
      </c>
      <c r="CD43" s="605" t="s">
        <v>342</v>
      </c>
      <c r="CE43" s="606"/>
      <c r="CF43" s="606"/>
      <c r="CG43" s="606"/>
      <c r="CH43" s="606"/>
      <c r="CI43" s="606"/>
      <c r="CJ43" s="606"/>
      <c r="CK43" s="606"/>
      <c r="CL43" s="606"/>
      <c r="CM43" s="606"/>
      <c r="CN43" s="606"/>
      <c r="CO43" s="606"/>
      <c r="CP43" s="606"/>
      <c r="CQ43" s="607"/>
      <c r="CR43" s="608">
        <v>1098409</v>
      </c>
      <c r="CS43" s="621"/>
      <c r="CT43" s="621"/>
      <c r="CU43" s="621"/>
      <c r="CV43" s="621"/>
      <c r="CW43" s="621"/>
      <c r="CX43" s="621"/>
      <c r="CY43" s="622"/>
      <c r="CZ43" s="611">
        <v>0.2</v>
      </c>
      <c r="DA43" s="623"/>
      <c r="DB43" s="623"/>
      <c r="DC43" s="624"/>
      <c r="DD43" s="614">
        <v>1026074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344</v>
      </c>
      <c r="CG44" s="606"/>
      <c r="CH44" s="606"/>
      <c r="CI44" s="606"/>
      <c r="CJ44" s="606"/>
      <c r="CK44" s="606"/>
      <c r="CL44" s="606"/>
      <c r="CM44" s="606"/>
      <c r="CN44" s="606"/>
      <c r="CO44" s="606"/>
      <c r="CP44" s="606"/>
      <c r="CQ44" s="607"/>
      <c r="CR44" s="608">
        <v>40591399</v>
      </c>
      <c r="CS44" s="609"/>
      <c r="CT44" s="609"/>
      <c r="CU44" s="609"/>
      <c r="CV44" s="609"/>
      <c r="CW44" s="609"/>
      <c r="CX44" s="609"/>
      <c r="CY44" s="610"/>
      <c r="CZ44" s="611">
        <v>8.6</v>
      </c>
      <c r="DA44" s="612"/>
      <c r="DB44" s="612"/>
      <c r="DC44" s="613"/>
      <c r="DD44" s="614">
        <v>5766117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16375380</v>
      </c>
      <c r="CS45" s="621"/>
      <c r="CT45" s="621"/>
      <c r="CU45" s="621"/>
      <c r="CV45" s="621"/>
      <c r="CW45" s="621"/>
      <c r="CX45" s="621"/>
      <c r="CY45" s="622"/>
      <c r="CZ45" s="611">
        <v>3.5</v>
      </c>
      <c r="DA45" s="623"/>
      <c r="DB45" s="623"/>
      <c r="DC45" s="624"/>
      <c r="DD45" s="614">
        <v>1436020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347</v>
      </c>
      <c r="CG46" s="606"/>
      <c r="CH46" s="606"/>
      <c r="CI46" s="606"/>
      <c r="CJ46" s="606"/>
      <c r="CK46" s="606"/>
      <c r="CL46" s="606"/>
      <c r="CM46" s="606"/>
      <c r="CN46" s="606"/>
      <c r="CO46" s="606"/>
      <c r="CP46" s="606"/>
      <c r="CQ46" s="607"/>
      <c r="CR46" s="608">
        <v>23713352</v>
      </c>
      <c r="CS46" s="609"/>
      <c r="CT46" s="609"/>
      <c r="CU46" s="609"/>
      <c r="CV46" s="609"/>
      <c r="CW46" s="609"/>
      <c r="CX46" s="609"/>
      <c r="CY46" s="610"/>
      <c r="CZ46" s="611">
        <v>5</v>
      </c>
      <c r="DA46" s="612"/>
      <c r="DB46" s="612"/>
      <c r="DC46" s="613"/>
      <c r="DD46" s="614">
        <v>4322930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348</v>
      </c>
      <c r="CG47" s="606"/>
      <c r="CH47" s="606"/>
      <c r="CI47" s="606"/>
      <c r="CJ47" s="606"/>
      <c r="CK47" s="606"/>
      <c r="CL47" s="606"/>
      <c r="CM47" s="606"/>
      <c r="CN47" s="606"/>
      <c r="CO47" s="606"/>
      <c r="CP47" s="606"/>
      <c r="CQ47" s="607"/>
      <c r="CR47" s="608">
        <v>30083</v>
      </c>
      <c r="CS47" s="621"/>
      <c r="CT47" s="621"/>
      <c r="CU47" s="621"/>
      <c r="CV47" s="621"/>
      <c r="CW47" s="621"/>
      <c r="CX47" s="621"/>
      <c r="CY47" s="622"/>
      <c r="CZ47" s="611">
        <v>0</v>
      </c>
      <c r="DA47" s="623"/>
      <c r="DB47" s="623"/>
      <c r="DC47" s="624"/>
      <c r="DD47" s="614">
        <v>15139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350</v>
      </c>
      <c r="CE49" s="590"/>
      <c r="CF49" s="590"/>
      <c r="CG49" s="590"/>
      <c r="CH49" s="590"/>
      <c r="CI49" s="590"/>
      <c r="CJ49" s="590"/>
      <c r="CK49" s="590"/>
      <c r="CL49" s="590"/>
      <c r="CM49" s="590"/>
      <c r="CN49" s="590"/>
      <c r="CO49" s="590"/>
      <c r="CP49" s="590"/>
      <c r="CQ49" s="591"/>
      <c r="CR49" s="592">
        <v>472192847</v>
      </c>
      <c r="CS49" s="593"/>
      <c r="CT49" s="593"/>
      <c r="CU49" s="593"/>
      <c r="CV49" s="593"/>
      <c r="CW49" s="593"/>
      <c r="CX49" s="593"/>
      <c r="CY49" s="594"/>
      <c r="CZ49" s="595">
        <v>100</v>
      </c>
      <c r="DA49" s="596"/>
      <c r="DB49" s="596"/>
      <c r="DC49" s="597"/>
      <c r="DD49" s="598">
        <v>283922354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bsrRFUpDDJJJV62BTptNR9Q8+8byA1ViNdkIAFo6KcFpTb6tuGAdG2q0kExwgyJI0kg+nUfUjbTqm/ATmVwSTw==" saltValue="DS1P4sObi7GwXzsAVSY0F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373</v>
      </c>
      <c r="C7" s="1035"/>
      <c r="D7" s="1035"/>
      <c r="E7" s="1035"/>
      <c r="F7" s="1035"/>
      <c r="G7" s="1035"/>
      <c r="H7" s="1035"/>
      <c r="I7" s="1035"/>
      <c r="J7" s="1035"/>
      <c r="K7" s="1035"/>
      <c r="L7" s="1035"/>
      <c r="M7" s="1035"/>
      <c r="N7" s="1035"/>
      <c r="O7" s="1035"/>
      <c r="P7" s="1036"/>
      <c r="Q7" s="1089">
        <v>477936</v>
      </c>
      <c r="R7" s="1090"/>
      <c r="S7" s="1090"/>
      <c r="T7" s="1090"/>
      <c r="U7" s="1090"/>
      <c r="V7" s="1090">
        <v>470108</v>
      </c>
      <c r="W7" s="1090"/>
      <c r="X7" s="1090"/>
      <c r="Y7" s="1090"/>
      <c r="Z7" s="1090"/>
      <c r="AA7" s="1090">
        <f>Q7-V7</f>
        <v>7828</v>
      </c>
      <c r="AB7" s="1090"/>
      <c r="AC7" s="1090"/>
      <c r="AD7" s="1090"/>
      <c r="AE7" s="1091"/>
      <c r="AF7" s="1092">
        <v>7296</v>
      </c>
      <c r="AG7" s="1093"/>
      <c r="AH7" s="1093"/>
      <c r="AI7" s="1093"/>
      <c r="AJ7" s="1094"/>
      <c r="AK7" s="1095">
        <v>7044</v>
      </c>
      <c r="AL7" s="1096"/>
      <c r="AM7" s="1096"/>
      <c r="AN7" s="1096"/>
      <c r="AO7" s="1096"/>
      <c r="AP7" s="1096">
        <v>522135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552</v>
      </c>
      <c r="BT7" s="1087"/>
      <c r="BU7" s="1087"/>
      <c r="BV7" s="1087"/>
      <c r="BW7" s="1087"/>
      <c r="BX7" s="1087"/>
      <c r="BY7" s="1087"/>
      <c r="BZ7" s="1087"/>
      <c r="CA7" s="1087"/>
      <c r="CB7" s="1087"/>
      <c r="CC7" s="1087"/>
      <c r="CD7" s="1087"/>
      <c r="CE7" s="1087"/>
      <c r="CF7" s="1087"/>
      <c r="CG7" s="1099"/>
      <c r="CH7" s="1083" t="s">
        <v>559</v>
      </c>
      <c r="CI7" s="1084"/>
      <c r="CJ7" s="1084"/>
      <c r="CK7" s="1084"/>
      <c r="CL7" s="1085"/>
      <c r="CM7" s="1083">
        <v>385</v>
      </c>
      <c r="CN7" s="1084"/>
      <c r="CO7" s="1084"/>
      <c r="CP7" s="1084"/>
      <c r="CQ7" s="1085"/>
      <c r="CR7" s="1083">
        <v>300</v>
      </c>
      <c r="CS7" s="1084"/>
      <c r="CT7" s="1084"/>
      <c r="CU7" s="1084"/>
      <c r="CV7" s="1085"/>
      <c r="CW7" s="1083">
        <v>76</v>
      </c>
      <c r="CX7" s="1084"/>
      <c r="CY7" s="1084"/>
      <c r="CZ7" s="1084"/>
      <c r="DA7" s="1085"/>
      <c r="DB7" s="1083" t="s">
        <v>488</v>
      </c>
      <c r="DC7" s="1084"/>
      <c r="DD7" s="1084"/>
      <c r="DE7" s="1084"/>
      <c r="DF7" s="1085"/>
      <c r="DG7" s="1083" t="s">
        <v>488</v>
      </c>
      <c r="DH7" s="1084"/>
      <c r="DI7" s="1084"/>
      <c r="DJ7" s="1084"/>
      <c r="DK7" s="1085"/>
      <c r="DL7" s="1083" t="s">
        <v>488</v>
      </c>
      <c r="DM7" s="1084"/>
      <c r="DN7" s="1084"/>
      <c r="DO7" s="1084"/>
      <c r="DP7" s="1085"/>
      <c r="DQ7" s="1083" t="s">
        <v>488</v>
      </c>
      <c r="DR7" s="1084"/>
      <c r="DS7" s="1084"/>
      <c r="DT7" s="1084"/>
      <c r="DU7" s="1085"/>
      <c r="DV7" s="1086"/>
      <c r="DW7" s="1087"/>
      <c r="DX7" s="1087"/>
      <c r="DY7" s="1087"/>
      <c r="DZ7" s="1088"/>
      <c r="EA7" s="216"/>
    </row>
    <row r="8" spans="1:131" s="217" customFormat="1" ht="26.25" customHeight="1" x14ac:dyDescent="0.2">
      <c r="A8" s="220">
        <v>2</v>
      </c>
      <c r="B8" s="1017" t="s">
        <v>374</v>
      </c>
      <c r="C8" s="1018"/>
      <c r="D8" s="1018"/>
      <c r="E8" s="1018"/>
      <c r="F8" s="1018"/>
      <c r="G8" s="1018"/>
      <c r="H8" s="1018"/>
      <c r="I8" s="1018"/>
      <c r="J8" s="1018"/>
      <c r="K8" s="1018"/>
      <c r="L8" s="1018"/>
      <c r="M8" s="1018"/>
      <c r="N8" s="1018"/>
      <c r="O8" s="1018"/>
      <c r="P8" s="1019"/>
      <c r="Q8" s="1025">
        <v>3569</v>
      </c>
      <c r="R8" s="1026"/>
      <c r="S8" s="1026"/>
      <c r="T8" s="1026"/>
      <c r="U8" s="1026"/>
      <c r="V8" s="1026">
        <v>3569</v>
      </c>
      <c r="W8" s="1026"/>
      <c r="X8" s="1026"/>
      <c r="Y8" s="1026"/>
      <c r="Z8" s="1026"/>
      <c r="AA8" s="1026">
        <f>Q8-V8</f>
        <v>0</v>
      </c>
      <c r="AB8" s="1026"/>
      <c r="AC8" s="1026"/>
      <c r="AD8" s="1026"/>
      <c r="AE8" s="1027"/>
      <c r="AF8" s="1022" t="s">
        <v>122</v>
      </c>
      <c r="AG8" s="1023"/>
      <c r="AH8" s="1023"/>
      <c r="AI8" s="1023"/>
      <c r="AJ8" s="1024"/>
      <c r="AK8" s="1067">
        <v>821</v>
      </c>
      <c r="AL8" s="1068"/>
      <c r="AM8" s="1068"/>
      <c r="AN8" s="1068"/>
      <c r="AO8" s="1068"/>
      <c r="AP8" s="1068">
        <v>5937</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553</v>
      </c>
      <c r="BT8" s="980"/>
      <c r="BU8" s="980"/>
      <c r="BV8" s="980"/>
      <c r="BW8" s="980"/>
      <c r="BX8" s="980"/>
      <c r="BY8" s="980"/>
      <c r="BZ8" s="980"/>
      <c r="CA8" s="980"/>
      <c r="CB8" s="980"/>
      <c r="CC8" s="980"/>
      <c r="CD8" s="980"/>
      <c r="CE8" s="980"/>
      <c r="CF8" s="980"/>
      <c r="CG8" s="1001"/>
      <c r="CH8" s="976">
        <v>-126</v>
      </c>
      <c r="CI8" s="977"/>
      <c r="CJ8" s="977"/>
      <c r="CK8" s="977"/>
      <c r="CL8" s="978"/>
      <c r="CM8" s="976">
        <v>171</v>
      </c>
      <c r="CN8" s="977"/>
      <c r="CO8" s="977"/>
      <c r="CP8" s="977"/>
      <c r="CQ8" s="978"/>
      <c r="CR8" s="976">
        <v>30</v>
      </c>
      <c r="CS8" s="977"/>
      <c r="CT8" s="977"/>
      <c r="CU8" s="977"/>
      <c r="CV8" s="978"/>
      <c r="CW8" s="976">
        <v>163</v>
      </c>
      <c r="CX8" s="977"/>
      <c r="CY8" s="977"/>
      <c r="CZ8" s="977"/>
      <c r="DA8" s="978"/>
      <c r="DB8" s="976" t="s">
        <v>488</v>
      </c>
      <c r="DC8" s="977"/>
      <c r="DD8" s="977"/>
      <c r="DE8" s="977"/>
      <c r="DF8" s="978"/>
      <c r="DG8" s="976" t="s">
        <v>488</v>
      </c>
      <c r="DH8" s="977"/>
      <c r="DI8" s="977"/>
      <c r="DJ8" s="977"/>
      <c r="DK8" s="978"/>
      <c r="DL8" s="976" t="s">
        <v>488</v>
      </c>
      <c r="DM8" s="977"/>
      <c r="DN8" s="977"/>
      <c r="DO8" s="977"/>
      <c r="DP8" s="978"/>
      <c r="DQ8" s="976" t="s">
        <v>488</v>
      </c>
      <c r="DR8" s="977"/>
      <c r="DS8" s="977"/>
      <c r="DT8" s="977"/>
      <c r="DU8" s="978"/>
      <c r="DV8" s="979"/>
      <c r="DW8" s="980"/>
      <c r="DX8" s="980"/>
      <c r="DY8" s="980"/>
      <c r="DZ8" s="981"/>
      <c r="EA8" s="216"/>
    </row>
    <row r="9" spans="1:131" s="217" customFormat="1" ht="26.25" customHeight="1" x14ac:dyDescent="0.2">
      <c r="A9" s="220">
        <v>3</v>
      </c>
      <c r="B9" s="1017" t="s">
        <v>375</v>
      </c>
      <c r="C9" s="1018"/>
      <c r="D9" s="1018"/>
      <c r="E9" s="1018"/>
      <c r="F9" s="1018"/>
      <c r="G9" s="1018"/>
      <c r="H9" s="1018"/>
      <c r="I9" s="1018"/>
      <c r="J9" s="1018"/>
      <c r="K9" s="1018"/>
      <c r="L9" s="1018"/>
      <c r="M9" s="1018"/>
      <c r="N9" s="1018"/>
      <c r="O9" s="1018"/>
      <c r="P9" s="1019"/>
      <c r="Q9" s="1025">
        <v>394</v>
      </c>
      <c r="R9" s="1026"/>
      <c r="S9" s="1026"/>
      <c r="T9" s="1026"/>
      <c r="U9" s="1026"/>
      <c r="V9" s="1026">
        <v>394</v>
      </c>
      <c r="W9" s="1026"/>
      <c r="X9" s="1026"/>
      <c r="Y9" s="1026"/>
      <c r="Z9" s="1026"/>
      <c r="AA9" s="1026">
        <f>Q9-V9</f>
        <v>0</v>
      </c>
      <c r="AB9" s="1026"/>
      <c r="AC9" s="1026"/>
      <c r="AD9" s="1026"/>
      <c r="AE9" s="1027"/>
      <c r="AF9" s="1022" t="s">
        <v>122</v>
      </c>
      <c r="AG9" s="1023"/>
      <c r="AH9" s="1023"/>
      <c r="AI9" s="1023"/>
      <c r="AJ9" s="1024"/>
      <c r="AK9" s="1067">
        <v>7</v>
      </c>
      <c r="AL9" s="1068"/>
      <c r="AM9" s="1068"/>
      <c r="AN9" s="1068"/>
      <c r="AO9" s="1068"/>
      <c r="AP9" s="1068">
        <v>1866</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554</v>
      </c>
      <c r="BT9" s="980"/>
      <c r="BU9" s="980"/>
      <c r="BV9" s="980"/>
      <c r="BW9" s="980"/>
      <c r="BX9" s="980"/>
      <c r="BY9" s="980"/>
      <c r="BZ9" s="980"/>
      <c r="CA9" s="980"/>
      <c r="CB9" s="980"/>
      <c r="CC9" s="980"/>
      <c r="CD9" s="980"/>
      <c r="CE9" s="980"/>
      <c r="CF9" s="980"/>
      <c r="CG9" s="1001"/>
      <c r="CH9" s="976">
        <v>15</v>
      </c>
      <c r="CI9" s="977"/>
      <c r="CJ9" s="977"/>
      <c r="CK9" s="977"/>
      <c r="CL9" s="978"/>
      <c r="CM9" s="976">
        <v>1811</v>
      </c>
      <c r="CN9" s="977"/>
      <c r="CO9" s="977"/>
      <c r="CP9" s="977"/>
      <c r="CQ9" s="978"/>
      <c r="CR9" s="976">
        <v>854</v>
      </c>
      <c r="CS9" s="977"/>
      <c r="CT9" s="977"/>
      <c r="CU9" s="977"/>
      <c r="CV9" s="978"/>
      <c r="CW9" s="976">
        <v>0</v>
      </c>
      <c r="CX9" s="977"/>
      <c r="CY9" s="977"/>
      <c r="CZ9" s="977"/>
      <c r="DA9" s="978"/>
      <c r="DB9" s="976" t="s">
        <v>488</v>
      </c>
      <c r="DC9" s="977"/>
      <c r="DD9" s="977"/>
      <c r="DE9" s="977"/>
      <c r="DF9" s="978"/>
      <c r="DG9" s="976" t="s">
        <v>488</v>
      </c>
      <c r="DH9" s="977"/>
      <c r="DI9" s="977"/>
      <c r="DJ9" s="977"/>
      <c r="DK9" s="978"/>
      <c r="DL9" s="976" t="s">
        <v>488</v>
      </c>
      <c r="DM9" s="977"/>
      <c r="DN9" s="977"/>
      <c r="DO9" s="977"/>
      <c r="DP9" s="978"/>
      <c r="DQ9" s="976" t="s">
        <v>488</v>
      </c>
      <c r="DR9" s="977"/>
      <c r="DS9" s="977"/>
      <c r="DT9" s="977"/>
      <c r="DU9" s="978"/>
      <c r="DV9" s="979"/>
      <c r="DW9" s="980"/>
      <c r="DX9" s="980"/>
      <c r="DY9" s="980"/>
      <c r="DZ9" s="981"/>
      <c r="EA9" s="216"/>
    </row>
    <row r="10" spans="1:131" s="217" customFormat="1" ht="26.25" customHeight="1" x14ac:dyDescent="0.2">
      <c r="A10" s="220">
        <v>4</v>
      </c>
      <c r="B10" s="1017" t="s">
        <v>376</v>
      </c>
      <c r="C10" s="1018"/>
      <c r="D10" s="1018"/>
      <c r="E10" s="1018"/>
      <c r="F10" s="1018"/>
      <c r="G10" s="1018"/>
      <c r="H10" s="1018"/>
      <c r="I10" s="1018"/>
      <c r="J10" s="1018"/>
      <c r="K10" s="1018"/>
      <c r="L10" s="1018"/>
      <c r="M10" s="1018"/>
      <c r="N10" s="1018"/>
      <c r="O10" s="1018"/>
      <c r="P10" s="1019"/>
      <c r="Q10" s="1025">
        <v>57499</v>
      </c>
      <c r="R10" s="1026"/>
      <c r="S10" s="1026"/>
      <c r="T10" s="1026"/>
      <c r="U10" s="1026"/>
      <c r="V10" s="1026">
        <v>57499</v>
      </c>
      <c r="W10" s="1026"/>
      <c r="X10" s="1026"/>
      <c r="Y10" s="1026"/>
      <c r="Z10" s="1026"/>
      <c r="AA10" s="1026">
        <f>Q10-V10</f>
        <v>0</v>
      </c>
      <c r="AB10" s="1026"/>
      <c r="AC10" s="1026"/>
      <c r="AD10" s="1026"/>
      <c r="AE10" s="1027"/>
      <c r="AF10" s="1022" t="s">
        <v>122</v>
      </c>
      <c r="AG10" s="1023"/>
      <c r="AH10" s="1023"/>
      <c r="AI10" s="1023"/>
      <c r="AJ10" s="1024"/>
      <c r="AK10" s="1067">
        <v>43050</v>
      </c>
      <c r="AL10" s="1068"/>
      <c r="AM10" s="1068"/>
      <c r="AN10" s="1068"/>
      <c r="AO10" s="1068"/>
      <c r="AP10" s="1068" t="s">
        <v>546</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555</v>
      </c>
      <c r="BT10" s="980"/>
      <c r="BU10" s="980"/>
      <c r="BV10" s="980"/>
      <c r="BW10" s="980"/>
      <c r="BX10" s="980"/>
      <c r="BY10" s="980"/>
      <c r="BZ10" s="980"/>
      <c r="CA10" s="980"/>
      <c r="CB10" s="980"/>
      <c r="CC10" s="980"/>
      <c r="CD10" s="980"/>
      <c r="CE10" s="980"/>
      <c r="CF10" s="980"/>
      <c r="CG10" s="1001"/>
      <c r="CH10" s="976">
        <v>2</v>
      </c>
      <c r="CI10" s="977"/>
      <c r="CJ10" s="977"/>
      <c r="CK10" s="977"/>
      <c r="CL10" s="978"/>
      <c r="CM10" s="976">
        <v>4737</v>
      </c>
      <c r="CN10" s="977"/>
      <c r="CO10" s="977"/>
      <c r="CP10" s="977"/>
      <c r="CQ10" s="978"/>
      <c r="CR10" s="976">
        <v>464</v>
      </c>
      <c r="CS10" s="977"/>
      <c r="CT10" s="977"/>
      <c r="CU10" s="977"/>
      <c r="CV10" s="978"/>
      <c r="CW10" s="976">
        <v>387</v>
      </c>
      <c r="CX10" s="977"/>
      <c r="CY10" s="977"/>
      <c r="CZ10" s="977"/>
      <c r="DA10" s="978"/>
      <c r="DB10" s="976" t="s">
        <v>488</v>
      </c>
      <c r="DC10" s="977"/>
      <c r="DD10" s="977"/>
      <c r="DE10" s="977"/>
      <c r="DF10" s="978"/>
      <c r="DG10" s="976" t="s">
        <v>488</v>
      </c>
      <c r="DH10" s="977"/>
      <c r="DI10" s="977"/>
      <c r="DJ10" s="977"/>
      <c r="DK10" s="978"/>
      <c r="DL10" s="976" t="s">
        <v>488</v>
      </c>
      <c r="DM10" s="977"/>
      <c r="DN10" s="977"/>
      <c r="DO10" s="977"/>
      <c r="DP10" s="978"/>
      <c r="DQ10" s="976" t="s">
        <v>488</v>
      </c>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t="s">
        <v>556</v>
      </c>
      <c r="BT11" s="980"/>
      <c r="BU11" s="980"/>
      <c r="BV11" s="980"/>
      <c r="BW11" s="980"/>
      <c r="BX11" s="980"/>
      <c r="BY11" s="980"/>
      <c r="BZ11" s="980"/>
      <c r="CA11" s="980"/>
      <c r="CB11" s="980"/>
      <c r="CC11" s="980"/>
      <c r="CD11" s="980"/>
      <c r="CE11" s="980"/>
      <c r="CF11" s="980"/>
      <c r="CG11" s="1001"/>
      <c r="CH11" s="976">
        <v>0</v>
      </c>
      <c r="CI11" s="977"/>
      <c r="CJ11" s="977"/>
      <c r="CK11" s="977"/>
      <c r="CL11" s="978"/>
      <c r="CM11" s="976">
        <v>304</v>
      </c>
      <c r="CN11" s="977"/>
      <c r="CO11" s="977"/>
      <c r="CP11" s="977"/>
      <c r="CQ11" s="978"/>
      <c r="CR11" s="976">
        <v>1</v>
      </c>
      <c r="CS11" s="977"/>
      <c r="CT11" s="977"/>
      <c r="CU11" s="977"/>
      <c r="CV11" s="978"/>
      <c r="CW11" s="976">
        <v>0</v>
      </c>
      <c r="CX11" s="977"/>
      <c r="CY11" s="977"/>
      <c r="CZ11" s="977"/>
      <c r="DA11" s="978"/>
      <c r="DB11" s="976" t="s">
        <v>488</v>
      </c>
      <c r="DC11" s="977"/>
      <c r="DD11" s="977"/>
      <c r="DE11" s="977"/>
      <c r="DF11" s="978"/>
      <c r="DG11" s="976" t="s">
        <v>488</v>
      </c>
      <c r="DH11" s="977"/>
      <c r="DI11" s="977"/>
      <c r="DJ11" s="977"/>
      <c r="DK11" s="978"/>
      <c r="DL11" s="976" t="s">
        <v>488</v>
      </c>
      <c r="DM11" s="977"/>
      <c r="DN11" s="977"/>
      <c r="DO11" s="977"/>
      <c r="DP11" s="978"/>
      <c r="DQ11" s="976" t="s">
        <v>488</v>
      </c>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t="s">
        <v>557</v>
      </c>
      <c r="BT12" s="980"/>
      <c r="BU12" s="980"/>
      <c r="BV12" s="980"/>
      <c r="BW12" s="980"/>
      <c r="BX12" s="980"/>
      <c r="BY12" s="980"/>
      <c r="BZ12" s="980"/>
      <c r="CA12" s="980"/>
      <c r="CB12" s="980"/>
      <c r="CC12" s="980"/>
      <c r="CD12" s="980"/>
      <c r="CE12" s="980"/>
      <c r="CF12" s="980"/>
      <c r="CG12" s="1001"/>
      <c r="CH12" s="976">
        <v>-41</v>
      </c>
      <c r="CI12" s="977"/>
      <c r="CJ12" s="977"/>
      <c r="CK12" s="977"/>
      <c r="CL12" s="978"/>
      <c r="CM12" s="976">
        <v>672</v>
      </c>
      <c r="CN12" s="977"/>
      <c r="CO12" s="977"/>
      <c r="CP12" s="977"/>
      <c r="CQ12" s="978"/>
      <c r="CR12" s="976">
        <v>300</v>
      </c>
      <c r="CS12" s="977"/>
      <c r="CT12" s="977"/>
      <c r="CU12" s="977"/>
      <c r="CV12" s="978"/>
      <c r="CW12" s="976">
        <v>22</v>
      </c>
      <c r="CX12" s="977"/>
      <c r="CY12" s="977"/>
      <c r="CZ12" s="977"/>
      <c r="DA12" s="978"/>
      <c r="DB12" s="976" t="s">
        <v>488</v>
      </c>
      <c r="DC12" s="977"/>
      <c r="DD12" s="977"/>
      <c r="DE12" s="977"/>
      <c r="DF12" s="978"/>
      <c r="DG12" s="976" t="s">
        <v>488</v>
      </c>
      <c r="DH12" s="977"/>
      <c r="DI12" s="977"/>
      <c r="DJ12" s="977"/>
      <c r="DK12" s="978"/>
      <c r="DL12" s="976" t="s">
        <v>488</v>
      </c>
      <c r="DM12" s="977"/>
      <c r="DN12" s="977"/>
      <c r="DO12" s="977"/>
      <c r="DP12" s="978"/>
      <c r="DQ12" s="976" t="s">
        <v>488</v>
      </c>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t="s">
        <v>558</v>
      </c>
      <c r="BT13" s="980"/>
      <c r="BU13" s="980"/>
      <c r="BV13" s="980"/>
      <c r="BW13" s="980"/>
      <c r="BX13" s="980"/>
      <c r="BY13" s="980"/>
      <c r="BZ13" s="980"/>
      <c r="CA13" s="980"/>
      <c r="CB13" s="980"/>
      <c r="CC13" s="980"/>
      <c r="CD13" s="980"/>
      <c r="CE13" s="980"/>
      <c r="CF13" s="980"/>
      <c r="CG13" s="1001"/>
      <c r="CH13" s="976">
        <v>-478</v>
      </c>
      <c r="CI13" s="977"/>
      <c r="CJ13" s="977"/>
      <c r="CK13" s="977"/>
      <c r="CL13" s="978"/>
      <c r="CM13" s="976">
        <v>7908</v>
      </c>
      <c r="CN13" s="977"/>
      <c r="CO13" s="977"/>
      <c r="CP13" s="977"/>
      <c r="CQ13" s="978"/>
      <c r="CR13" s="976">
        <v>304</v>
      </c>
      <c r="CS13" s="977"/>
      <c r="CT13" s="977"/>
      <c r="CU13" s="977"/>
      <c r="CV13" s="978"/>
      <c r="CW13" s="976">
        <v>1520</v>
      </c>
      <c r="CX13" s="977"/>
      <c r="CY13" s="977"/>
      <c r="CZ13" s="977"/>
      <c r="DA13" s="978"/>
      <c r="DB13" s="976">
        <v>13933</v>
      </c>
      <c r="DC13" s="977"/>
      <c r="DD13" s="977"/>
      <c r="DE13" s="977"/>
      <c r="DF13" s="978"/>
      <c r="DG13" s="976" t="s">
        <v>488</v>
      </c>
      <c r="DH13" s="977"/>
      <c r="DI13" s="977"/>
      <c r="DJ13" s="977"/>
      <c r="DK13" s="978"/>
      <c r="DL13" s="976" t="s">
        <v>488</v>
      </c>
      <c r="DM13" s="977"/>
      <c r="DN13" s="977"/>
      <c r="DO13" s="977"/>
      <c r="DP13" s="978"/>
      <c r="DQ13" s="976" t="s">
        <v>488</v>
      </c>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378</v>
      </c>
      <c r="B23" s="924" t="s">
        <v>379</v>
      </c>
      <c r="C23" s="925"/>
      <c r="D23" s="925"/>
      <c r="E23" s="925"/>
      <c r="F23" s="925"/>
      <c r="G23" s="925"/>
      <c r="H23" s="925"/>
      <c r="I23" s="925"/>
      <c r="J23" s="925"/>
      <c r="K23" s="925"/>
      <c r="L23" s="925"/>
      <c r="M23" s="925"/>
      <c r="N23" s="925"/>
      <c r="O23" s="925"/>
      <c r="P23" s="935"/>
      <c r="Q23" s="1054">
        <v>481610</v>
      </c>
      <c r="R23" s="1048"/>
      <c r="S23" s="1048"/>
      <c r="T23" s="1048"/>
      <c r="U23" s="1048"/>
      <c r="V23" s="1048">
        <v>473782</v>
      </c>
      <c r="W23" s="1048"/>
      <c r="X23" s="1048"/>
      <c r="Y23" s="1048"/>
      <c r="Z23" s="1048"/>
      <c r="AA23" s="1048">
        <f>Q23-V23</f>
        <v>7828</v>
      </c>
      <c r="AB23" s="1048"/>
      <c r="AC23" s="1048"/>
      <c r="AD23" s="1048"/>
      <c r="AE23" s="1055"/>
      <c r="AF23" s="1056">
        <v>7296</v>
      </c>
      <c r="AG23" s="1048"/>
      <c r="AH23" s="1048"/>
      <c r="AI23" s="1048"/>
      <c r="AJ23" s="1057"/>
      <c r="AK23" s="1058"/>
      <c r="AL23" s="1059"/>
      <c r="AM23" s="1059"/>
      <c r="AN23" s="1059"/>
      <c r="AO23" s="1059"/>
      <c r="AP23" s="1048">
        <f>AP7+AP8+AP9</f>
        <v>529938</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356</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363</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390</v>
      </c>
      <c r="C28" s="1035"/>
      <c r="D28" s="1035"/>
      <c r="E28" s="1035"/>
      <c r="F28" s="1035"/>
      <c r="G28" s="1035"/>
      <c r="H28" s="1035"/>
      <c r="I28" s="1035"/>
      <c r="J28" s="1035"/>
      <c r="K28" s="1035"/>
      <c r="L28" s="1035"/>
      <c r="M28" s="1035"/>
      <c r="N28" s="1035"/>
      <c r="O28" s="1035"/>
      <c r="P28" s="1036"/>
      <c r="Q28" s="1037">
        <v>82998</v>
      </c>
      <c r="R28" s="1038"/>
      <c r="S28" s="1038"/>
      <c r="T28" s="1038"/>
      <c r="U28" s="1038"/>
      <c r="V28" s="1038">
        <v>82089</v>
      </c>
      <c r="W28" s="1038"/>
      <c r="X28" s="1038"/>
      <c r="Y28" s="1038"/>
      <c r="Z28" s="1038"/>
      <c r="AA28" s="1038">
        <f t="shared" ref="AA28:AA31" si="0">Q28-V28</f>
        <v>909</v>
      </c>
      <c r="AB28" s="1038"/>
      <c r="AC28" s="1038"/>
      <c r="AD28" s="1038"/>
      <c r="AE28" s="1039"/>
      <c r="AF28" s="1040">
        <v>909</v>
      </c>
      <c r="AG28" s="1038"/>
      <c r="AH28" s="1038"/>
      <c r="AI28" s="1038"/>
      <c r="AJ28" s="1041"/>
      <c r="AK28" s="1029">
        <v>9986</v>
      </c>
      <c r="AL28" s="1030"/>
      <c r="AM28" s="1030"/>
      <c r="AN28" s="1030"/>
      <c r="AO28" s="1030"/>
      <c r="AP28" s="1030">
        <v>0</v>
      </c>
      <c r="AQ28" s="1030"/>
      <c r="AR28" s="1030"/>
      <c r="AS28" s="1030"/>
      <c r="AT28" s="1030"/>
      <c r="AU28" s="1030" t="s">
        <v>547</v>
      </c>
      <c r="AV28" s="1030"/>
      <c r="AW28" s="1030"/>
      <c r="AX28" s="1030"/>
      <c r="AY28" s="1030"/>
      <c r="AZ28" s="1031" t="s">
        <v>488</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391</v>
      </c>
      <c r="C29" s="1018"/>
      <c r="D29" s="1018"/>
      <c r="E29" s="1018"/>
      <c r="F29" s="1018"/>
      <c r="G29" s="1018"/>
      <c r="H29" s="1018"/>
      <c r="I29" s="1018"/>
      <c r="J29" s="1018"/>
      <c r="K29" s="1018"/>
      <c r="L29" s="1018"/>
      <c r="M29" s="1018"/>
      <c r="N29" s="1018"/>
      <c r="O29" s="1018"/>
      <c r="P29" s="1019"/>
      <c r="Q29" s="1025">
        <v>94024</v>
      </c>
      <c r="R29" s="1026"/>
      <c r="S29" s="1026"/>
      <c r="T29" s="1026"/>
      <c r="U29" s="1026"/>
      <c r="V29" s="1026">
        <v>92102</v>
      </c>
      <c r="W29" s="1026"/>
      <c r="X29" s="1026"/>
      <c r="Y29" s="1026"/>
      <c r="Z29" s="1026"/>
      <c r="AA29" s="1026">
        <f t="shared" si="0"/>
        <v>1922</v>
      </c>
      <c r="AB29" s="1026"/>
      <c r="AC29" s="1026"/>
      <c r="AD29" s="1026"/>
      <c r="AE29" s="1027"/>
      <c r="AF29" s="1022">
        <v>1922</v>
      </c>
      <c r="AG29" s="1023"/>
      <c r="AH29" s="1023"/>
      <c r="AI29" s="1023"/>
      <c r="AJ29" s="1024"/>
      <c r="AK29" s="967">
        <v>14104</v>
      </c>
      <c r="AL29" s="958"/>
      <c r="AM29" s="958"/>
      <c r="AN29" s="958"/>
      <c r="AO29" s="958"/>
      <c r="AP29" s="958">
        <v>0</v>
      </c>
      <c r="AQ29" s="958"/>
      <c r="AR29" s="958"/>
      <c r="AS29" s="958"/>
      <c r="AT29" s="958"/>
      <c r="AU29" s="958" t="s">
        <v>488</v>
      </c>
      <c r="AV29" s="958"/>
      <c r="AW29" s="958"/>
      <c r="AX29" s="958"/>
      <c r="AY29" s="958"/>
      <c r="AZ29" s="1028" t="s">
        <v>488</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392</v>
      </c>
      <c r="C30" s="1018"/>
      <c r="D30" s="1018"/>
      <c r="E30" s="1018"/>
      <c r="F30" s="1018"/>
      <c r="G30" s="1018"/>
      <c r="H30" s="1018"/>
      <c r="I30" s="1018"/>
      <c r="J30" s="1018"/>
      <c r="K30" s="1018"/>
      <c r="L30" s="1018"/>
      <c r="M30" s="1018"/>
      <c r="N30" s="1018"/>
      <c r="O30" s="1018"/>
      <c r="P30" s="1019"/>
      <c r="Q30" s="1025">
        <v>17008</v>
      </c>
      <c r="R30" s="1026"/>
      <c r="S30" s="1026"/>
      <c r="T30" s="1026"/>
      <c r="U30" s="1026"/>
      <c r="V30" s="1026">
        <v>16302</v>
      </c>
      <c r="W30" s="1026"/>
      <c r="X30" s="1026"/>
      <c r="Y30" s="1026"/>
      <c r="Z30" s="1026"/>
      <c r="AA30" s="1026">
        <f t="shared" si="0"/>
        <v>706</v>
      </c>
      <c r="AB30" s="1026"/>
      <c r="AC30" s="1026"/>
      <c r="AD30" s="1026"/>
      <c r="AE30" s="1027"/>
      <c r="AF30" s="1022">
        <v>706</v>
      </c>
      <c r="AG30" s="1023"/>
      <c r="AH30" s="1023"/>
      <c r="AI30" s="1023"/>
      <c r="AJ30" s="1024"/>
      <c r="AK30" s="967">
        <v>3546</v>
      </c>
      <c r="AL30" s="958"/>
      <c r="AM30" s="958"/>
      <c r="AN30" s="958"/>
      <c r="AO30" s="958"/>
      <c r="AP30" s="958">
        <v>0</v>
      </c>
      <c r="AQ30" s="958"/>
      <c r="AR30" s="958"/>
      <c r="AS30" s="958"/>
      <c r="AT30" s="958"/>
      <c r="AU30" s="958" t="s">
        <v>488</v>
      </c>
      <c r="AV30" s="958"/>
      <c r="AW30" s="958"/>
      <c r="AX30" s="958"/>
      <c r="AY30" s="958"/>
      <c r="AZ30" s="1028" t="s">
        <v>488</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393</v>
      </c>
      <c r="C31" s="1018"/>
      <c r="D31" s="1018"/>
      <c r="E31" s="1018"/>
      <c r="F31" s="1018"/>
      <c r="G31" s="1018"/>
      <c r="H31" s="1018"/>
      <c r="I31" s="1018"/>
      <c r="J31" s="1018"/>
      <c r="K31" s="1018"/>
      <c r="L31" s="1018"/>
      <c r="M31" s="1018"/>
      <c r="N31" s="1018"/>
      <c r="O31" s="1018"/>
      <c r="P31" s="1019"/>
      <c r="Q31" s="1025">
        <v>16091</v>
      </c>
      <c r="R31" s="1026"/>
      <c r="S31" s="1026"/>
      <c r="T31" s="1026"/>
      <c r="U31" s="1026"/>
      <c r="V31" s="1026">
        <v>15421</v>
      </c>
      <c r="W31" s="1026"/>
      <c r="X31" s="1026"/>
      <c r="Y31" s="1026"/>
      <c r="Z31" s="1026"/>
      <c r="AA31" s="1026">
        <f t="shared" si="0"/>
        <v>670</v>
      </c>
      <c r="AB31" s="1026"/>
      <c r="AC31" s="1026"/>
      <c r="AD31" s="1026"/>
      <c r="AE31" s="1027"/>
      <c r="AF31" s="1022">
        <v>12396</v>
      </c>
      <c r="AG31" s="1023"/>
      <c r="AH31" s="1023"/>
      <c r="AI31" s="1023"/>
      <c r="AJ31" s="1024"/>
      <c r="AK31" s="967">
        <v>108</v>
      </c>
      <c r="AL31" s="958"/>
      <c r="AM31" s="958"/>
      <c r="AN31" s="958"/>
      <c r="AO31" s="958"/>
      <c r="AP31" s="958">
        <v>50278</v>
      </c>
      <c r="AQ31" s="958"/>
      <c r="AR31" s="958"/>
      <c r="AS31" s="958"/>
      <c r="AT31" s="958"/>
      <c r="AU31" s="958">
        <v>0</v>
      </c>
      <c r="AV31" s="958"/>
      <c r="AW31" s="958"/>
      <c r="AX31" s="958"/>
      <c r="AY31" s="958"/>
      <c r="AZ31" s="1028"/>
      <c r="BA31" s="1028"/>
      <c r="BB31" s="1028"/>
      <c r="BC31" s="1028"/>
      <c r="BD31" s="1028"/>
      <c r="BE31" s="959" t="s">
        <v>394</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395</v>
      </c>
      <c r="C32" s="1018"/>
      <c r="D32" s="1018"/>
      <c r="E32" s="1018"/>
      <c r="F32" s="1018"/>
      <c r="G32" s="1018"/>
      <c r="H32" s="1018"/>
      <c r="I32" s="1018"/>
      <c r="J32" s="1018"/>
      <c r="K32" s="1018"/>
      <c r="L32" s="1018"/>
      <c r="M32" s="1018"/>
      <c r="N32" s="1018"/>
      <c r="O32" s="1018"/>
      <c r="P32" s="1019"/>
      <c r="Q32" s="1025">
        <v>28033</v>
      </c>
      <c r="R32" s="1026"/>
      <c r="S32" s="1026"/>
      <c r="T32" s="1026"/>
      <c r="U32" s="1026"/>
      <c r="V32" s="1026">
        <v>26224</v>
      </c>
      <c r="W32" s="1026"/>
      <c r="X32" s="1026"/>
      <c r="Y32" s="1026"/>
      <c r="Z32" s="1026"/>
      <c r="AA32" s="1026">
        <f>Q32-V32</f>
        <v>1809</v>
      </c>
      <c r="AB32" s="1026"/>
      <c r="AC32" s="1026"/>
      <c r="AD32" s="1026"/>
      <c r="AE32" s="1027"/>
      <c r="AF32" s="1022">
        <v>6047</v>
      </c>
      <c r="AG32" s="1023"/>
      <c r="AH32" s="1023"/>
      <c r="AI32" s="1023"/>
      <c r="AJ32" s="1024"/>
      <c r="AK32" s="967">
        <v>8825</v>
      </c>
      <c r="AL32" s="958"/>
      <c r="AM32" s="958"/>
      <c r="AN32" s="958"/>
      <c r="AO32" s="958"/>
      <c r="AP32" s="958">
        <v>222877</v>
      </c>
      <c r="AQ32" s="958"/>
      <c r="AR32" s="958"/>
      <c r="AS32" s="958"/>
      <c r="AT32" s="958"/>
      <c r="AU32" s="958">
        <v>77116</v>
      </c>
      <c r="AV32" s="958"/>
      <c r="AW32" s="958"/>
      <c r="AX32" s="958"/>
      <c r="AY32" s="958"/>
      <c r="AZ32" s="1028"/>
      <c r="BA32" s="1028"/>
      <c r="BB32" s="1028"/>
      <c r="BC32" s="1028"/>
      <c r="BD32" s="1028"/>
      <c r="BE32" s="959" t="s">
        <v>394</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378</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21979</v>
      </c>
      <c r="AG63" s="946"/>
      <c r="AH63" s="946"/>
      <c r="AI63" s="946"/>
      <c r="AJ63" s="1009"/>
      <c r="AK63" s="1010"/>
      <c r="AL63" s="950"/>
      <c r="AM63" s="950"/>
      <c r="AN63" s="950"/>
      <c r="AO63" s="950"/>
      <c r="AP63" s="946">
        <f>AP31+AP32</f>
        <v>273155</v>
      </c>
      <c r="AQ63" s="946"/>
      <c r="AR63" s="946"/>
      <c r="AS63" s="946"/>
      <c r="AT63" s="946"/>
      <c r="AU63" s="946">
        <f>AU31+AU32</f>
        <v>77116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399</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400</v>
      </c>
      <c r="AV66" s="989"/>
      <c r="AW66" s="989"/>
      <c r="AX66" s="989"/>
      <c r="AY66" s="990"/>
      <c r="AZ66" s="988" t="s">
        <v>363</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548</v>
      </c>
      <c r="C68" s="973"/>
      <c r="D68" s="973"/>
      <c r="E68" s="973"/>
      <c r="F68" s="973"/>
      <c r="G68" s="973"/>
      <c r="H68" s="973"/>
      <c r="I68" s="973"/>
      <c r="J68" s="973"/>
      <c r="K68" s="973"/>
      <c r="L68" s="973"/>
      <c r="M68" s="973"/>
      <c r="N68" s="973"/>
      <c r="O68" s="973"/>
      <c r="P68" s="974"/>
      <c r="Q68" s="975">
        <v>290</v>
      </c>
      <c r="R68" s="969"/>
      <c r="S68" s="969"/>
      <c r="T68" s="969"/>
      <c r="U68" s="969"/>
      <c r="V68" s="969">
        <v>250</v>
      </c>
      <c r="W68" s="969"/>
      <c r="X68" s="969"/>
      <c r="Y68" s="969"/>
      <c r="Z68" s="969"/>
      <c r="AA68" s="969">
        <v>40</v>
      </c>
      <c r="AB68" s="969"/>
      <c r="AC68" s="969"/>
      <c r="AD68" s="969"/>
      <c r="AE68" s="969"/>
      <c r="AF68" s="969">
        <v>40</v>
      </c>
      <c r="AG68" s="969"/>
      <c r="AH68" s="969"/>
      <c r="AI68" s="969"/>
      <c r="AJ68" s="969"/>
      <c r="AK68" s="969">
        <v>0</v>
      </c>
      <c r="AL68" s="969"/>
      <c r="AM68" s="969"/>
      <c r="AN68" s="969"/>
      <c r="AO68" s="969"/>
      <c r="AP68" s="969">
        <v>0</v>
      </c>
      <c r="AQ68" s="969"/>
      <c r="AR68" s="969"/>
      <c r="AS68" s="969"/>
      <c r="AT68" s="969"/>
      <c r="AU68" s="969" t="s">
        <v>488</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549</v>
      </c>
      <c r="C69" s="962"/>
      <c r="D69" s="962"/>
      <c r="E69" s="962"/>
      <c r="F69" s="962"/>
      <c r="G69" s="962"/>
      <c r="H69" s="962"/>
      <c r="I69" s="962"/>
      <c r="J69" s="962"/>
      <c r="K69" s="962"/>
      <c r="L69" s="962"/>
      <c r="M69" s="962"/>
      <c r="N69" s="962"/>
      <c r="O69" s="962"/>
      <c r="P69" s="963"/>
      <c r="Q69" s="964">
        <v>38877</v>
      </c>
      <c r="R69" s="958"/>
      <c r="S69" s="958"/>
      <c r="T69" s="958"/>
      <c r="U69" s="958"/>
      <c r="V69" s="958">
        <v>35991</v>
      </c>
      <c r="W69" s="958"/>
      <c r="X69" s="958"/>
      <c r="Y69" s="958"/>
      <c r="Z69" s="958"/>
      <c r="AA69" s="958">
        <v>2886</v>
      </c>
      <c r="AB69" s="958"/>
      <c r="AC69" s="958"/>
      <c r="AD69" s="958"/>
      <c r="AE69" s="958"/>
      <c r="AF69" s="958">
        <v>27482</v>
      </c>
      <c r="AG69" s="958"/>
      <c r="AH69" s="958"/>
      <c r="AI69" s="958"/>
      <c r="AJ69" s="958"/>
      <c r="AK69" s="958">
        <v>0</v>
      </c>
      <c r="AL69" s="958"/>
      <c r="AM69" s="958"/>
      <c r="AN69" s="958"/>
      <c r="AO69" s="958"/>
      <c r="AP69" s="958">
        <v>96454</v>
      </c>
      <c r="AQ69" s="958"/>
      <c r="AR69" s="958"/>
      <c r="AS69" s="958"/>
      <c r="AT69" s="958"/>
      <c r="AU69" s="958" t="s">
        <v>488</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550</v>
      </c>
      <c r="C70" s="962"/>
      <c r="D70" s="962"/>
      <c r="E70" s="962"/>
      <c r="F70" s="962"/>
      <c r="G70" s="962"/>
      <c r="H70" s="962"/>
      <c r="I70" s="962"/>
      <c r="J70" s="962"/>
      <c r="K70" s="962"/>
      <c r="L70" s="962"/>
      <c r="M70" s="962"/>
      <c r="N70" s="962"/>
      <c r="O70" s="962"/>
      <c r="P70" s="963"/>
      <c r="Q70" s="964">
        <v>6104</v>
      </c>
      <c r="R70" s="958"/>
      <c r="S70" s="958"/>
      <c r="T70" s="958"/>
      <c r="U70" s="958"/>
      <c r="V70" s="958">
        <v>5983</v>
      </c>
      <c r="W70" s="958"/>
      <c r="X70" s="958"/>
      <c r="Y70" s="958"/>
      <c r="Z70" s="958"/>
      <c r="AA70" s="958">
        <v>121</v>
      </c>
      <c r="AB70" s="958"/>
      <c r="AC70" s="958"/>
      <c r="AD70" s="958"/>
      <c r="AE70" s="958"/>
      <c r="AF70" s="958">
        <v>17694</v>
      </c>
      <c r="AG70" s="958"/>
      <c r="AH70" s="958"/>
      <c r="AI70" s="958"/>
      <c r="AJ70" s="958"/>
      <c r="AK70" s="958">
        <v>0</v>
      </c>
      <c r="AL70" s="958"/>
      <c r="AM70" s="958"/>
      <c r="AN70" s="958"/>
      <c r="AO70" s="958"/>
      <c r="AP70" s="958">
        <v>24010</v>
      </c>
      <c r="AQ70" s="958"/>
      <c r="AR70" s="958"/>
      <c r="AS70" s="958"/>
      <c r="AT70" s="958"/>
      <c r="AU70" s="958" t="s">
        <v>488</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551</v>
      </c>
      <c r="C71" s="962"/>
      <c r="D71" s="962"/>
      <c r="E71" s="962"/>
      <c r="F71" s="962"/>
      <c r="G71" s="962"/>
      <c r="H71" s="962"/>
      <c r="I71" s="962"/>
      <c r="J71" s="962"/>
      <c r="K71" s="962"/>
      <c r="L71" s="962"/>
      <c r="M71" s="962"/>
      <c r="N71" s="962"/>
      <c r="O71" s="962"/>
      <c r="P71" s="963"/>
      <c r="Q71" s="964">
        <v>130441</v>
      </c>
      <c r="R71" s="958"/>
      <c r="S71" s="958"/>
      <c r="T71" s="958"/>
      <c r="U71" s="958"/>
      <c r="V71" s="958">
        <v>114859</v>
      </c>
      <c r="W71" s="958"/>
      <c r="X71" s="958"/>
      <c r="Y71" s="958"/>
      <c r="Z71" s="958"/>
      <c r="AA71" s="958">
        <v>15582</v>
      </c>
      <c r="AB71" s="958"/>
      <c r="AC71" s="958"/>
      <c r="AD71" s="958"/>
      <c r="AE71" s="958"/>
      <c r="AF71" s="958">
        <v>15582</v>
      </c>
      <c r="AG71" s="958"/>
      <c r="AH71" s="958"/>
      <c r="AI71" s="958"/>
      <c r="AJ71" s="958"/>
      <c r="AK71" s="958">
        <v>0</v>
      </c>
      <c r="AL71" s="958"/>
      <c r="AM71" s="958"/>
      <c r="AN71" s="958"/>
      <c r="AO71" s="958"/>
      <c r="AP71" s="958">
        <v>0</v>
      </c>
      <c r="AQ71" s="958"/>
      <c r="AR71" s="958"/>
      <c r="AS71" s="958"/>
      <c r="AT71" s="958"/>
      <c r="AU71" s="958" t="s">
        <v>488</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378</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AF68+AF69+AF70+AF71</f>
        <v>60798</v>
      </c>
      <c r="AG88" s="946"/>
      <c r="AH88" s="946"/>
      <c r="AI88" s="946"/>
      <c r="AJ88" s="946"/>
      <c r="AK88" s="950"/>
      <c r="AL88" s="950"/>
      <c r="AM88" s="950"/>
      <c r="AN88" s="950"/>
      <c r="AO88" s="950"/>
      <c r="AP88" s="946">
        <f>AP68+AP69+AP70+AP71</f>
        <v>120464</v>
      </c>
      <c r="AQ88" s="946"/>
      <c r="AR88" s="946"/>
      <c r="AS88" s="946"/>
      <c r="AT88" s="946"/>
      <c r="AU88" s="946" t="s">
        <v>565</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CR7+CR8+CR9+CR10+CR11+CR12+CR13</f>
        <v>2253</v>
      </c>
      <c r="CS102" s="940"/>
      <c r="CT102" s="940"/>
      <c r="CU102" s="940"/>
      <c r="CV102" s="941"/>
      <c r="CW102" s="939">
        <f>CW7+CW8+CW9+CW10+CW11+CW12+CW13</f>
        <v>2168</v>
      </c>
      <c r="CX102" s="940"/>
      <c r="CY102" s="940"/>
      <c r="CZ102" s="940"/>
      <c r="DA102" s="941"/>
      <c r="DB102" s="939">
        <f>DB13</f>
        <v>13933</v>
      </c>
      <c r="DC102" s="940"/>
      <c r="DD102" s="940"/>
      <c r="DE102" s="940"/>
      <c r="DF102" s="941"/>
      <c r="DG102" s="939" t="s">
        <v>488</v>
      </c>
      <c r="DH102" s="940"/>
      <c r="DI102" s="940"/>
      <c r="DJ102" s="940"/>
      <c r="DK102" s="941"/>
      <c r="DL102" s="939" t="s">
        <v>488</v>
      </c>
      <c r="DM102" s="940"/>
      <c r="DN102" s="940"/>
      <c r="DO102" s="940"/>
      <c r="DP102" s="941"/>
      <c r="DQ102" s="939" t="s">
        <v>488</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12"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32100779</v>
      </c>
      <c r="AB110" s="876"/>
      <c r="AC110" s="876"/>
      <c r="AD110" s="876"/>
      <c r="AE110" s="877"/>
      <c r="AF110" s="878">
        <v>31366977</v>
      </c>
      <c r="AG110" s="876"/>
      <c r="AH110" s="876"/>
      <c r="AI110" s="876"/>
      <c r="AJ110" s="877"/>
      <c r="AK110" s="878">
        <v>30394339</v>
      </c>
      <c r="AL110" s="876"/>
      <c r="AM110" s="876"/>
      <c r="AN110" s="876"/>
      <c r="AO110" s="877"/>
      <c r="AP110" s="879">
        <v>14</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536637139</v>
      </c>
      <c r="BR110" s="829"/>
      <c r="BS110" s="829"/>
      <c r="BT110" s="829"/>
      <c r="BU110" s="829"/>
      <c r="BV110" s="829">
        <v>531035050</v>
      </c>
      <c r="BW110" s="829"/>
      <c r="BX110" s="829"/>
      <c r="BY110" s="829"/>
      <c r="BZ110" s="829"/>
      <c r="CA110" s="829">
        <v>529938342</v>
      </c>
      <c r="CB110" s="829"/>
      <c r="CC110" s="829"/>
      <c r="CD110" s="829"/>
      <c r="CE110" s="829"/>
      <c r="CF110" s="853">
        <v>243.8</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542547</v>
      </c>
      <c r="DH110" s="829"/>
      <c r="DI110" s="829"/>
      <c r="DJ110" s="829"/>
      <c r="DK110" s="829"/>
      <c r="DL110" s="829">
        <v>490742</v>
      </c>
      <c r="DM110" s="829"/>
      <c r="DN110" s="829"/>
      <c r="DO110" s="829"/>
      <c r="DP110" s="829"/>
      <c r="DQ110" s="829">
        <v>438407</v>
      </c>
      <c r="DR110" s="829"/>
      <c r="DS110" s="829"/>
      <c r="DT110" s="829"/>
      <c r="DU110" s="829"/>
      <c r="DV110" s="830">
        <v>0.2</v>
      </c>
      <c r="DW110" s="830"/>
      <c r="DX110" s="830"/>
      <c r="DY110" s="830"/>
      <c r="DZ110" s="831"/>
    </row>
    <row r="111" spans="1:131" s="212"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580812</v>
      </c>
      <c r="BR111" s="804"/>
      <c r="BS111" s="804"/>
      <c r="BT111" s="804"/>
      <c r="BU111" s="804"/>
      <c r="BV111" s="804">
        <v>521354</v>
      </c>
      <c r="BW111" s="804"/>
      <c r="BX111" s="804"/>
      <c r="BY111" s="804"/>
      <c r="BZ111" s="804"/>
      <c r="CA111" s="804">
        <v>461366</v>
      </c>
      <c r="CB111" s="804"/>
      <c r="CC111" s="804"/>
      <c r="CD111" s="804"/>
      <c r="CE111" s="804"/>
      <c r="CF111" s="862">
        <v>0.2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38265</v>
      </c>
      <c r="DH111" s="804"/>
      <c r="DI111" s="804"/>
      <c r="DJ111" s="804"/>
      <c r="DK111" s="804"/>
      <c r="DL111" s="804">
        <v>30612</v>
      </c>
      <c r="DM111" s="804"/>
      <c r="DN111" s="804"/>
      <c r="DO111" s="804"/>
      <c r="DP111" s="804"/>
      <c r="DQ111" s="804">
        <v>22959</v>
      </c>
      <c r="DR111" s="804"/>
      <c r="DS111" s="804"/>
      <c r="DT111" s="804"/>
      <c r="DU111" s="804"/>
      <c r="DV111" s="781">
        <v>0</v>
      </c>
      <c r="DW111" s="781"/>
      <c r="DX111" s="781"/>
      <c r="DY111" s="781"/>
      <c r="DZ111" s="782"/>
    </row>
    <row r="112" spans="1:131" s="212"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7938887</v>
      </c>
      <c r="AB112" s="767"/>
      <c r="AC112" s="767"/>
      <c r="AD112" s="767"/>
      <c r="AE112" s="768"/>
      <c r="AF112" s="769">
        <v>8378902</v>
      </c>
      <c r="AG112" s="767"/>
      <c r="AH112" s="767"/>
      <c r="AI112" s="767"/>
      <c r="AJ112" s="768"/>
      <c r="AK112" s="769">
        <v>8417367</v>
      </c>
      <c r="AL112" s="767"/>
      <c r="AM112" s="767"/>
      <c r="AN112" s="767"/>
      <c r="AO112" s="768"/>
      <c r="AP112" s="811">
        <v>3.9</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81374371</v>
      </c>
      <c r="BR112" s="804"/>
      <c r="BS112" s="804"/>
      <c r="BT112" s="804"/>
      <c r="BU112" s="804"/>
      <c r="BV112" s="804">
        <v>77037533</v>
      </c>
      <c r="BW112" s="804"/>
      <c r="BX112" s="804"/>
      <c r="BY112" s="804"/>
      <c r="BZ112" s="804"/>
      <c r="CA112" s="804">
        <v>77115559</v>
      </c>
      <c r="CB112" s="804"/>
      <c r="CC112" s="804"/>
      <c r="CD112" s="804"/>
      <c r="CE112" s="804"/>
      <c r="CF112" s="862">
        <v>35.5</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5437857</v>
      </c>
      <c r="AB113" s="906"/>
      <c r="AC113" s="906"/>
      <c r="AD113" s="906"/>
      <c r="AE113" s="907"/>
      <c r="AF113" s="908">
        <v>5298442</v>
      </c>
      <c r="AG113" s="906"/>
      <c r="AH113" s="906"/>
      <c r="AI113" s="906"/>
      <c r="AJ113" s="907"/>
      <c r="AK113" s="908">
        <v>5057762</v>
      </c>
      <c r="AL113" s="906"/>
      <c r="AM113" s="906"/>
      <c r="AN113" s="906"/>
      <c r="AO113" s="907"/>
      <c r="AP113" s="909">
        <v>2.2999999999999998</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45016562</v>
      </c>
      <c r="BR114" s="804"/>
      <c r="BS114" s="804"/>
      <c r="BT114" s="804"/>
      <c r="BU114" s="804"/>
      <c r="BV114" s="804">
        <v>47898804</v>
      </c>
      <c r="BW114" s="804"/>
      <c r="BX114" s="804"/>
      <c r="BY114" s="804"/>
      <c r="BZ114" s="804"/>
      <c r="CA114" s="804">
        <v>49235415</v>
      </c>
      <c r="CB114" s="804"/>
      <c r="CC114" s="804"/>
      <c r="CD114" s="804"/>
      <c r="CE114" s="804"/>
      <c r="CF114" s="862">
        <v>22.6</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63904</v>
      </c>
      <c r="AB115" s="906"/>
      <c r="AC115" s="906"/>
      <c r="AD115" s="906"/>
      <c r="AE115" s="907"/>
      <c r="AF115" s="908">
        <v>59458</v>
      </c>
      <c r="AG115" s="906"/>
      <c r="AH115" s="906"/>
      <c r="AI115" s="906"/>
      <c r="AJ115" s="907"/>
      <c r="AK115" s="908">
        <v>59988</v>
      </c>
      <c r="AL115" s="906"/>
      <c r="AM115" s="906"/>
      <c r="AN115" s="906"/>
      <c r="AO115" s="907"/>
      <c r="AP115" s="909">
        <v>0</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45541427</v>
      </c>
      <c r="AB117" s="890"/>
      <c r="AC117" s="890"/>
      <c r="AD117" s="890"/>
      <c r="AE117" s="891"/>
      <c r="AF117" s="892">
        <v>45103779</v>
      </c>
      <c r="AG117" s="890"/>
      <c r="AH117" s="890"/>
      <c r="AI117" s="890"/>
      <c r="AJ117" s="891"/>
      <c r="AK117" s="892">
        <v>43929456</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56251</v>
      </c>
      <c r="AB119" s="876"/>
      <c r="AC119" s="876"/>
      <c r="AD119" s="876"/>
      <c r="AE119" s="877"/>
      <c r="AF119" s="878">
        <v>51805</v>
      </c>
      <c r="AG119" s="876"/>
      <c r="AH119" s="876"/>
      <c r="AI119" s="876"/>
      <c r="AJ119" s="877"/>
      <c r="AK119" s="878">
        <v>52335</v>
      </c>
      <c r="AL119" s="876"/>
      <c r="AM119" s="876"/>
      <c r="AN119" s="876"/>
      <c r="AO119" s="877"/>
      <c r="AP119" s="879">
        <v>0</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442</v>
      </c>
      <c r="BP119" s="865"/>
      <c r="BQ119" s="866">
        <v>663608884</v>
      </c>
      <c r="BR119" s="832"/>
      <c r="BS119" s="832"/>
      <c r="BT119" s="832"/>
      <c r="BU119" s="832"/>
      <c r="BV119" s="832">
        <v>656492741</v>
      </c>
      <c r="BW119" s="832"/>
      <c r="BX119" s="832"/>
      <c r="BY119" s="832"/>
      <c r="BZ119" s="832"/>
      <c r="CA119" s="832">
        <v>656750682</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7653</v>
      </c>
      <c r="AB120" s="767"/>
      <c r="AC120" s="767"/>
      <c r="AD120" s="767"/>
      <c r="AE120" s="768"/>
      <c r="AF120" s="769">
        <v>7653</v>
      </c>
      <c r="AG120" s="767"/>
      <c r="AH120" s="767"/>
      <c r="AI120" s="767"/>
      <c r="AJ120" s="768"/>
      <c r="AK120" s="769">
        <v>7653</v>
      </c>
      <c r="AL120" s="767"/>
      <c r="AM120" s="767"/>
      <c r="AN120" s="767"/>
      <c r="AO120" s="768"/>
      <c r="AP120" s="811">
        <v>0</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111059807</v>
      </c>
      <c r="BR120" s="829"/>
      <c r="BS120" s="829"/>
      <c r="BT120" s="829"/>
      <c r="BU120" s="829"/>
      <c r="BV120" s="829">
        <v>117779070</v>
      </c>
      <c r="BW120" s="829"/>
      <c r="BX120" s="829"/>
      <c r="BY120" s="829"/>
      <c r="BZ120" s="829"/>
      <c r="CA120" s="829">
        <v>125116513</v>
      </c>
      <c r="CB120" s="829"/>
      <c r="CC120" s="829"/>
      <c r="CD120" s="829"/>
      <c r="CE120" s="829"/>
      <c r="CF120" s="853">
        <v>57.5</v>
      </c>
      <c r="CG120" s="854"/>
      <c r="CH120" s="854"/>
      <c r="CI120" s="854"/>
      <c r="CJ120" s="854"/>
      <c r="CK120" s="855" t="s">
        <v>446</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81332533</v>
      </c>
      <c r="DH120" s="829"/>
      <c r="DI120" s="829"/>
      <c r="DJ120" s="829"/>
      <c r="DK120" s="829"/>
      <c r="DL120" s="829">
        <v>76990845</v>
      </c>
      <c r="DM120" s="829"/>
      <c r="DN120" s="829"/>
      <c r="DO120" s="829"/>
      <c r="DP120" s="829"/>
      <c r="DQ120" s="829">
        <v>77115559</v>
      </c>
      <c r="DR120" s="829"/>
      <c r="DS120" s="829"/>
      <c r="DT120" s="829"/>
      <c r="DU120" s="829"/>
      <c r="DV120" s="830">
        <v>35.5</v>
      </c>
      <c r="DW120" s="830"/>
      <c r="DX120" s="830"/>
      <c r="DY120" s="830"/>
      <c r="DZ120" s="831"/>
    </row>
    <row r="121" spans="1:130" s="212"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154805698</v>
      </c>
      <c r="BR121" s="804"/>
      <c r="BS121" s="804"/>
      <c r="BT121" s="804"/>
      <c r="BU121" s="804"/>
      <c r="BV121" s="804">
        <v>156528989</v>
      </c>
      <c r="BW121" s="804"/>
      <c r="BX121" s="804"/>
      <c r="BY121" s="804"/>
      <c r="BZ121" s="804"/>
      <c r="CA121" s="804">
        <v>151041894</v>
      </c>
      <c r="CB121" s="804"/>
      <c r="CC121" s="804"/>
      <c r="CD121" s="804"/>
      <c r="CE121" s="804"/>
      <c r="CF121" s="862">
        <v>69.5</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41838</v>
      </c>
      <c r="DH121" s="804"/>
      <c r="DI121" s="804"/>
      <c r="DJ121" s="804"/>
      <c r="DK121" s="804"/>
      <c r="DL121" s="804">
        <v>46688</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436039820</v>
      </c>
      <c r="BR122" s="832"/>
      <c r="BS122" s="832"/>
      <c r="BT122" s="832"/>
      <c r="BU122" s="832"/>
      <c r="BV122" s="832">
        <v>429493773</v>
      </c>
      <c r="BW122" s="832"/>
      <c r="BX122" s="832"/>
      <c r="BY122" s="832"/>
      <c r="BZ122" s="832"/>
      <c r="CA122" s="832">
        <v>417956795</v>
      </c>
      <c r="CB122" s="832"/>
      <c r="CC122" s="832"/>
      <c r="CD122" s="832"/>
      <c r="CE122" s="832"/>
      <c r="CF122" s="833">
        <v>192.2</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450</v>
      </c>
      <c r="BP123" s="865"/>
      <c r="BQ123" s="819">
        <v>701905325</v>
      </c>
      <c r="BR123" s="820"/>
      <c r="BS123" s="820"/>
      <c r="BT123" s="820"/>
      <c r="BU123" s="820"/>
      <c r="BV123" s="820">
        <v>703801832</v>
      </c>
      <c r="BW123" s="820"/>
      <c r="BX123" s="820"/>
      <c r="BY123" s="820"/>
      <c r="BZ123" s="820"/>
      <c r="CA123" s="820">
        <v>694115202</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10083049</v>
      </c>
      <c r="AB128" s="788"/>
      <c r="AC128" s="788"/>
      <c r="AD128" s="788"/>
      <c r="AE128" s="789"/>
      <c r="AF128" s="790">
        <v>10013256</v>
      </c>
      <c r="AG128" s="788"/>
      <c r="AH128" s="788"/>
      <c r="AI128" s="788"/>
      <c r="AJ128" s="789"/>
      <c r="AK128" s="790">
        <v>9484168</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229936747</v>
      </c>
      <c r="AB129" s="767"/>
      <c r="AC129" s="767"/>
      <c r="AD129" s="767"/>
      <c r="AE129" s="768"/>
      <c r="AF129" s="769">
        <v>235366559</v>
      </c>
      <c r="AG129" s="767"/>
      <c r="AH129" s="767"/>
      <c r="AI129" s="767"/>
      <c r="AJ129" s="768"/>
      <c r="AK129" s="769">
        <v>241288915</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24508246</v>
      </c>
      <c r="AB130" s="767"/>
      <c r="AC130" s="767"/>
      <c r="AD130" s="767"/>
      <c r="AE130" s="768"/>
      <c r="AF130" s="769">
        <v>24919315</v>
      </c>
      <c r="AG130" s="767"/>
      <c r="AH130" s="767"/>
      <c r="AI130" s="767"/>
      <c r="AJ130" s="768"/>
      <c r="AK130" s="769">
        <v>23882784</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205428501</v>
      </c>
      <c r="AB131" s="751"/>
      <c r="AC131" s="751"/>
      <c r="AD131" s="751"/>
      <c r="AE131" s="752"/>
      <c r="AF131" s="753">
        <v>210447244</v>
      </c>
      <c r="AG131" s="751"/>
      <c r="AH131" s="751"/>
      <c r="AI131" s="751"/>
      <c r="AJ131" s="752"/>
      <c r="AK131" s="753">
        <v>217406131</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122</v>
      </c>
      <c r="BG131" s="720"/>
      <c r="BH131" s="720"/>
      <c r="BI131" s="720"/>
      <c r="BJ131" s="720"/>
      <c r="BK131" s="720"/>
      <c r="BL131" s="721"/>
      <c r="BM131" s="719">
        <v>400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5.3303859720000002</v>
      </c>
      <c r="AB132" s="732"/>
      <c r="AC132" s="732"/>
      <c r="AD132" s="732"/>
      <c r="AE132" s="733"/>
      <c r="AF132" s="734">
        <v>4.8331390839999999</v>
      </c>
      <c r="AG132" s="732"/>
      <c r="AH132" s="732"/>
      <c r="AI132" s="732"/>
      <c r="AJ132" s="733"/>
      <c r="AK132" s="734">
        <v>4.8584202650000003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6</v>
      </c>
      <c r="AB133" s="711"/>
      <c r="AC133" s="711"/>
      <c r="AD133" s="711"/>
      <c r="AE133" s="712"/>
      <c r="AF133" s="710">
        <v>5.4</v>
      </c>
      <c r="AG133" s="711"/>
      <c r="AH133" s="711"/>
      <c r="AI133" s="711"/>
      <c r="AJ133" s="712"/>
      <c r="AK133" s="710">
        <v>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oUz0CXDJSjU9mgSkaPbF2/8/ak7sxrfDrNrJoAp7nQ8tBzEfIysOGZR1kzNMv6dePM/eQmeZGMH7lb1kuNNicg==" saltValue="qH2+HvbbrjepY6Lu3oIVK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476</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ZYxDpAewChjjwJ8mQ/BmR826JDOTGFMbCNBB6dFlCx5WXcIsuMXhgSVODs+5fD06bcQeDaEBnQ802nJv1Jhxw==" saltValue="cSQTTwVPIm+Ho/m0xB6V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f55Qdv8FDZHM0psjDYjsLFQW/LSby1P0Uy1V9VTpStCIi/iICbvq1oP6HccJRz3RtsFwv7jh5IJZQ3dt4trIBw==" saltValue="oTexVPXgjFjZjOAU/jKKO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478</v>
      </c>
      <c r="AL6" s="248"/>
      <c r="AM6" s="248"/>
      <c r="AN6" s="248"/>
    </row>
    <row r="7" spans="1:46" ht="13.5" customHeight="1" x14ac:dyDescent="0.2">
      <c r="A7" s="247"/>
      <c r="AK7" s="250"/>
      <c r="AL7" s="251"/>
      <c r="AM7" s="251"/>
      <c r="AN7" s="252"/>
      <c r="AO7" s="1105" t="s">
        <v>479</v>
      </c>
      <c r="AP7" s="253"/>
      <c r="AQ7" s="254" t="s">
        <v>480</v>
      </c>
      <c r="AR7" s="255"/>
    </row>
    <row r="8" spans="1:46" ht="13" x14ac:dyDescent="0.2">
      <c r="A8" s="247"/>
      <c r="AK8" s="256"/>
      <c r="AL8" s="257"/>
      <c r="AM8" s="257"/>
      <c r="AN8" s="258"/>
      <c r="AO8" s="1106"/>
      <c r="AP8" s="259" t="s">
        <v>481</v>
      </c>
      <c r="AQ8" s="260" t="s">
        <v>482</v>
      </c>
      <c r="AR8" s="261" t="s">
        <v>483</v>
      </c>
    </row>
    <row r="9" spans="1:46" ht="13" x14ac:dyDescent="0.2">
      <c r="A9" s="247"/>
      <c r="AK9" s="1117" t="s">
        <v>484</v>
      </c>
      <c r="AL9" s="1118"/>
      <c r="AM9" s="1118"/>
      <c r="AN9" s="1119"/>
      <c r="AO9" s="262">
        <v>93804148</v>
      </c>
      <c r="AP9" s="262">
        <v>115523</v>
      </c>
      <c r="AQ9" s="263">
        <v>112291</v>
      </c>
      <c r="AR9" s="264">
        <v>2.9</v>
      </c>
    </row>
    <row r="10" spans="1:46" ht="13.5" customHeight="1" x14ac:dyDescent="0.2">
      <c r="A10" s="247"/>
      <c r="AK10" s="1117" t="s">
        <v>485</v>
      </c>
      <c r="AL10" s="1118"/>
      <c r="AM10" s="1118"/>
      <c r="AN10" s="1119"/>
      <c r="AO10" s="265">
        <v>1548</v>
      </c>
      <c r="AP10" s="265">
        <v>2</v>
      </c>
      <c r="AQ10" s="266">
        <v>121</v>
      </c>
      <c r="AR10" s="267">
        <v>-98.3</v>
      </c>
    </row>
    <row r="11" spans="1:46" ht="13.5" customHeight="1" x14ac:dyDescent="0.2">
      <c r="A11" s="247"/>
      <c r="AK11" s="1117" t="s">
        <v>486</v>
      </c>
      <c r="AL11" s="1118"/>
      <c r="AM11" s="1118"/>
      <c r="AN11" s="1119"/>
      <c r="AO11" s="265">
        <v>823971</v>
      </c>
      <c r="AP11" s="265">
        <v>1015</v>
      </c>
      <c r="AQ11" s="266">
        <v>1235</v>
      </c>
      <c r="AR11" s="267">
        <v>-17.8</v>
      </c>
    </row>
    <row r="12" spans="1:46" ht="13.5" customHeight="1" x14ac:dyDescent="0.2">
      <c r="A12" s="247"/>
      <c r="AK12" s="1117" t="s">
        <v>487</v>
      </c>
      <c r="AL12" s="1118"/>
      <c r="AM12" s="1118"/>
      <c r="AN12" s="1119"/>
      <c r="AO12" s="265" t="s">
        <v>488</v>
      </c>
      <c r="AP12" s="265" t="s">
        <v>488</v>
      </c>
      <c r="AQ12" s="266">
        <v>3</v>
      </c>
      <c r="AR12" s="267" t="s">
        <v>488</v>
      </c>
    </row>
    <row r="13" spans="1:46" ht="13.5" customHeight="1" x14ac:dyDescent="0.2">
      <c r="A13" s="247"/>
      <c r="AK13" s="1117" t="s">
        <v>489</v>
      </c>
      <c r="AL13" s="1118"/>
      <c r="AM13" s="1118"/>
      <c r="AN13" s="1119"/>
      <c r="AO13" s="265">
        <v>2287007</v>
      </c>
      <c r="AP13" s="265">
        <v>2817</v>
      </c>
      <c r="AQ13" s="266">
        <v>2021</v>
      </c>
      <c r="AR13" s="267">
        <v>39.4</v>
      </c>
    </row>
    <row r="14" spans="1:46" ht="13.5" customHeight="1" x14ac:dyDescent="0.2">
      <c r="A14" s="247"/>
      <c r="AK14" s="1117" t="s">
        <v>490</v>
      </c>
      <c r="AL14" s="1118"/>
      <c r="AM14" s="1118"/>
      <c r="AN14" s="1119"/>
      <c r="AO14" s="265">
        <v>1098409</v>
      </c>
      <c r="AP14" s="265">
        <v>1353</v>
      </c>
      <c r="AQ14" s="266">
        <v>1404</v>
      </c>
      <c r="AR14" s="267">
        <v>-3.6</v>
      </c>
    </row>
    <row r="15" spans="1:46" ht="13.5" customHeight="1" x14ac:dyDescent="0.2">
      <c r="A15" s="247"/>
      <c r="AK15" s="1120" t="s">
        <v>491</v>
      </c>
      <c r="AL15" s="1121"/>
      <c r="AM15" s="1121"/>
      <c r="AN15" s="1122"/>
      <c r="AO15" s="265">
        <v>-4109546</v>
      </c>
      <c r="AP15" s="265">
        <v>-5061</v>
      </c>
      <c r="AQ15" s="266">
        <v>-7200</v>
      </c>
      <c r="AR15" s="267">
        <v>-29.7</v>
      </c>
    </row>
    <row r="16" spans="1:46" ht="13" x14ac:dyDescent="0.2">
      <c r="A16" s="247"/>
      <c r="AK16" s="1120" t="s">
        <v>177</v>
      </c>
      <c r="AL16" s="1121"/>
      <c r="AM16" s="1121"/>
      <c r="AN16" s="1122"/>
      <c r="AO16" s="265">
        <v>93905537</v>
      </c>
      <c r="AP16" s="265">
        <v>115648</v>
      </c>
      <c r="AQ16" s="266">
        <v>109874</v>
      </c>
      <c r="AR16" s="267">
        <v>5.3</v>
      </c>
    </row>
    <row r="17" spans="1:46" ht="13" x14ac:dyDescent="0.2">
      <c r="A17" s="247"/>
    </row>
    <row r="18" spans="1:46" ht="13" x14ac:dyDescent="0.2">
      <c r="A18" s="247"/>
      <c r="AQ18" s="268"/>
      <c r="AR18" s="268"/>
    </row>
    <row r="19" spans="1:46" ht="13" x14ac:dyDescent="0.2">
      <c r="A19" s="247"/>
      <c r="AK19" s="243" t="s">
        <v>492</v>
      </c>
    </row>
    <row r="20" spans="1:46" ht="13" x14ac:dyDescent="0.2">
      <c r="A20" s="247"/>
      <c r="AK20" s="269"/>
      <c r="AL20" s="270"/>
      <c r="AM20" s="270"/>
      <c r="AN20" s="271"/>
      <c r="AO20" s="272" t="s">
        <v>493</v>
      </c>
      <c r="AP20" s="273" t="s">
        <v>494</v>
      </c>
      <c r="AQ20" s="274" t="s">
        <v>495</v>
      </c>
      <c r="AR20" s="275"/>
    </row>
    <row r="21" spans="1:46" s="248" customFormat="1" ht="13" x14ac:dyDescent="0.2">
      <c r="A21" s="276"/>
      <c r="AK21" s="1123" t="s">
        <v>496</v>
      </c>
      <c r="AL21" s="1124"/>
      <c r="AM21" s="1124"/>
      <c r="AN21" s="1125"/>
      <c r="AO21" s="277">
        <v>12.19</v>
      </c>
      <c r="AP21" s="278">
        <v>11.47</v>
      </c>
      <c r="AQ21" s="279">
        <v>0.72</v>
      </c>
      <c r="AS21" s="280"/>
      <c r="AT21" s="276"/>
    </row>
    <row r="22" spans="1:46" s="248" customFormat="1" ht="13" x14ac:dyDescent="0.2">
      <c r="A22" s="276"/>
      <c r="AK22" s="1123" t="s">
        <v>497</v>
      </c>
      <c r="AL22" s="1124"/>
      <c r="AM22" s="1124"/>
      <c r="AN22" s="1125"/>
      <c r="AO22" s="281">
        <v>100.4</v>
      </c>
      <c r="AP22" s="282">
        <v>99.8</v>
      </c>
      <c r="AQ22" s="283">
        <v>0.6</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500</v>
      </c>
      <c r="AL29" s="248"/>
      <c r="AM29" s="248"/>
      <c r="AN29" s="248"/>
      <c r="AS29" s="290"/>
    </row>
    <row r="30" spans="1:46" ht="13.5" customHeight="1" x14ac:dyDescent="0.2">
      <c r="A30" s="247"/>
      <c r="AK30" s="250"/>
      <c r="AL30" s="251"/>
      <c r="AM30" s="251"/>
      <c r="AN30" s="252"/>
      <c r="AO30" s="1105" t="s">
        <v>479</v>
      </c>
      <c r="AP30" s="253"/>
      <c r="AQ30" s="254" t="s">
        <v>480</v>
      </c>
      <c r="AR30" s="255"/>
    </row>
    <row r="31" spans="1:46" ht="13" x14ac:dyDescent="0.2">
      <c r="A31" s="247"/>
      <c r="AK31" s="256"/>
      <c r="AL31" s="257"/>
      <c r="AM31" s="257"/>
      <c r="AN31" s="258"/>
      <c r="AO31" s="1106"/>
      <c r="AP31" s="259" t="s">
        <v>481</v>
      </c>
      <c r="AQ31" s="260" t="s">
        <v>482</v>
      </c>
      <c r="AR31" s="261" t="s">
        <v>483</v>
      </c>
    </row>
    <row r="32" spans="1:46" ht="27" customHeight="1" x14ac:dyDescent="0.2">
      <c r="A32" s="247"/>
      <c r="AK32" s="1107" t="s">
        <v>501</v>
      </c>
      <c r="AL32" s="1108"/>
      <c r="AM32" s="1108"/>
      <c r="AN32" s="1109"/>
      <c r="AO32" s="291">
        <v>30394339</v>
      </c>
      <c r="AP32" s="291">
        <v>37432</v>
      </c>
      <c r="AQ32" s="292">
        <v>29025</v>
      </c>
      <c r="AR32" s="293">
        <v>29</v>
      </c>
    </row>
    <row r="33" spans="1:46" ht="13.5" customHeight="1" x14ac:dyDescent="0.2">
      <c r="A33" s="247"/>
      <c r="AK33" s="1107" t="s">
        <v>502</v>
      </c>
      <c r="AL33" s="1108"/>
      <c r="AM33" s="1108"/>
      <c r="AN33" s="1109"/>
      <c r="AO33" s="291" t="s">
        <v>488</v>
      </c>
      <c r="AP33" s="291" t="s">
        <v>488</v>
      </c>
      <c r="AQ33" s="292">
        <v>2558</v>
      </c>
      <c r="AR33" s="293" t="s">
        <v>488</v>
      </c>
    </row>
    <row r="34" spans="1:46" ht="27" customHeight="1" x14ac:dyDescent="0.2">
      <c r="A34" s="247"/>
      <c r="AK34" s="1107" t="s">
        <v>503</v>
      </c>
      <c r="AL34" s="1108"/>
      <c r="AM34" s="1108"/>
      <c r="AN34" s="1109"/>
      <c r="AO34" s="291">
        <v>8417367</v>
      </c>
      <c r="AP34" s="291">
        <v>10366</v>
      </c>
      <c r="AQ34" s="292">
        <v>21936</v>
      </c>
      <c r="AR34" s="293">
        <v>-52.7</v>
      </c>
    </row>
    <row r="35" spans="1:46" ht="27" customHeight="1" x14ac:dyDescent="0.2">
      <c r="A35" s="247"/>
      <c r="AK35" s="1107" t="s">
        <v>504</v>
      </c>
      <c r="AL35" s="1108"/>
      <c r="AM35" s="1108"/>
      <c r="AN35" s="1109"/>
      <c r="AO35" s="291">
        <v>5057762</v>
      </c>
      <c r="AP35" s="291">
        <v>6229</v>
      </c>
      <c r="AQ35" s="292">
        <v>9222</v>
      </c>
      <c r="AR35" s="293">
        <v>-32.5</v>
      </c>
    </row>
    <row r="36" spans="1:46" ht="27" customHeight="1" x14ac:dyDescent="0.2">
      <c r="A36" s="247"/>
      <c r="AK36" s="1107" t="s">
        <v>505</v>
      </c>
      <c r="AL36" s="1108"/>
      <c r="AM36" s="1108"/>
      <c r="AN36" s="1109"/>
      <c r="AO36" s="291" t="s">
        <v>488</v>
      </c>
      <c r="AP36" s="291" t="s">
        <v>488</v>
      </c>
      <c r="AQ36" s="292">
        <v>155</v>
      </c>
      <c r="AR36" s="293" t="s">
        <v>488</v>
      </c>
    </row>
    <row r="37" spans="1:46" ht="13.5" customHeight="1" x14ac:dyDescent="0.2">
      <c r="A37" s="247"/>
      <c r="AK37" s="1107" t="s">
        <v>506</v>
      </c>
      <c r="AL37" s="1108"/>
      <c r="AM37" s="1108"/>
      <c r="AN37" s="1109"/>
      <c r="AO37" s="291">
        <v>59988</v>
      </c>
      <c r="AP37" s="291">
        <v>74</v>
      </c>
      <c r="AQ37" s="292">
        <v>1054</v>
      </c>
      <c r="AR37" s="293">
        <v>-93</v>
      </c>
    </row>
    <row r="38" spans="1:46" ht="27" customHeight="1" x14ac:dyDescent="0.2">
      <c r="A38" s="247"/>
      <c r="AK38" s="1110" t="s">
        <v>507</v>
      </c>
      <c r="AL38" s="1111"/>
      <c r="AM38" s="1111"/>
      <c r="AN38" s="1112"/>
      <c r="AO38" s="294" t="s">
        <v>488</v>
      </c>
      <c r="AP38" s="294" t="s">
        <v>488</v>
      </c>
      <c r="AQ38" s="295">
        <v>1</v>
      </c>
      <c r="AR38" s="283" t="s">
        <v>488</v>
      </c>
      <c r="AS38" s="290"/>
    </row>
    <row r="39" spans="1:46" ht="13" x14ac:dyDescent="0.2">
      <c r="A39" s="247"/>
      <c r="AK39" s="1110" t="s">
        <v>508</v>
      </c>
      <c r="AL39" s="1111"/>
      <c r="AM39" s="1111"/>
      <c r="AN39" s="1112"/>
      <c r="AO39" s="291">
        <v>-9484168</v>
      </c>
      <c r="AP39" s="291">
        <v>-11680</v>
      </c>
      <c r="AQ39" s="292">
        <v>-17788</v>
      </c>
      <c r="AR39" s="293">
        <v>-34.299999999999997</v>
      </c>
      <c r="AS39" s="290"/>
    </row>
    <row r="40" spans="1:46" ht="27" customHeight="1" x14ac:dyDescent="0.2">
      <c r="A40" s="247"/>
      <c r="AK40" s="1107" t="s">
        <v>509</v>
      </c>
      <c r="AL40" s="1108"/>
      <c r="AM40" s="1108"/>
      <c r="AN40" s="1109"/>
      <c r="AO40" s="291">
        <v>-23882784</v>
      </c>
      <c r="AP40" s="291">
        <v>-29413</v>
      </c>
      <c r="AQ40" s="292">
        <v>-29583</v>
      </c>
      <c r="AR40" s="293">
        <v>-0.6</v>
      </c>
      <c r="AS40" s="290"/>
    </row>
    <row r="41" spans="1:46" ht="13" x14ac:dyDescent="0.2">
      <c r="A41" s="247"/>
      <c r="AK41" s="1113" t="s">
        <v>287</v>
      </c>
      <c r="AL41" s="1114"/>
      <c r="AM41" s="1114"/>
      <c r="AN41" s="1115"/>
      <c r="AO41" s="291">
        <v>10562504</v>
      </c>
      <c r="AP41" s="291">
        <v>13008</v>
      </c>
      <c r="AQ41" s="292">
        <v>16580</v>
      </c>
      <c r="AR41" s="293">
        <v>-21.5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 x14ac:dyDescent="0.2">
      <c r="A48" s="247"/>
      <c r="AK48" s="301" t="s">
        <v>511</v>
      </c>
      <c r="AL48" s="301"/>
      <c r="AM48" s="301"/>
      <c r="AN48" s="301"/>
      <c r="AO48" s="301"/>
      <c r="AP48" s="301"/>
      <c r="AQ48" s="302"/>
      <c r="AR48" s="301"/>
    </row>
    <row r="49" spans="1:44" ht="13.5" customHeight="1" x14ac:dyDescent="0.2">
      <c r="A49" s="247"/>
      <c r="AK49" s="303"/>
      <c r="AL49" s="304"/>
      <c r="AM49" s="1100" t="s">
        <v>479</v>
      </c>
      <c r="AN49" s="1102" t="s">
        <v>512</v>
      </c>
      <c r="AO49" s="1103"/>
      <c r="AP49" s="1103"/>
      <c r="AQ49" s="1103"/>
      <c r="AR49" s="1104"/>
    </row>
    <row r="50" spans="1:44" ht="13" x14ac:dyDescent="0.2">
      <c r="A50" s="247"/>
      <c r="AK50" s="305"/>
      <c r="AL50" s="306"/>
      <c r="AM50" s="1101"/>
      <c r="AN50" s="307" t="s">
        <v>513</v>
      </c>
      <c r="AO50" s="308" t="s">
        <v>514</v>
      </c>
      <c r="AP50" s="309" t="s">
        <v>515</v>
      </c>
      <c r="AQ50" s="310" t="s">
        <v>516</v>
      </c>
      <c r="AR50" s="311" t="s">
        <v>517</v>
      </c>
    </row>
    <row r="51" spans="1:44" ht="13" x14ac:dyDescent="0.2">
      <c r="A51" s="247"/>
      <c r="AK51" s="303" t="s">
        <v>518</v>
      </c>
      <c r="AL51" s="304"/>
      <c r="AM51" s="312">
        <v>43536832</v>
      </c>
      <c r="AN51" s="313">
        <v>52361</v>
      </c>
      <c r="AO51" s="314">
        <v>-11.1</v>
      </c>
      <c r="AP51" s="315">
        <v>58766</v>
      </c>
      <c r="AQ51" s="316">
        <v>2.9</v>
      </c>
      <c r="AR51" s="317">
        <v>-14</v>
      </c>
    </row>
    <row r="52" spans="1:44" ht="13" x14ac:dyDescent="0.2">
      <c r="A52" s="247"/>
      <c r="AK52" s="318"/>
      <c r="AL52" s="319" t="s">
        <v>519</v>
      </c>
      <c r="AM52" s="320">
        <v>18811132</v>
      </c>
      <c r="AN52" s="321">
        <v>22624</v>
      </c>
      <c r="AO52" s="322">
        <v>-12.9</v>
      </c>
      <c r="AP52" s="323">
        <v>29363</v>
      </c>
      <c r="AQ52" s="324">
        <v>-2.5</v>
      </c>
      <c r="AR52" s="325">
        <v>-10.4</v>
      </c>
    </row>
    <row r="53" spans="1:44" ht="13" x14ac:dyDescent="0.2">
      <c r="A53" s="247"/>
      <c r="AK53" s="303" t="s">
        <v>520</v>
      </c>
      <c r="AL53" s="304"/>
      <c r="AM53" s="312">
        <v>32412252</v>
      </c>
      <c r="AN53" s="313">
        <v>39233</v>
      </c>
      <c r="AO53" s="314">
        <v>-25.1</v>
      </c>
      <c r="AP53" s="315">
        <v>62482</v>
      </c>
      <c r="AQ53" s="316">
        <v>6.3</v>
      </c>
      <c r="AR53" s="317">
        <v>-31.4</v>
      </c>
    </row>
    <row r="54" spans="1:44" ht="13" x14ac:dyDescent="0.2">
      <c r="A54" s="247"/>
      <c r="AK54" s="318"/>
      <c r="AL54" s="319" t="s">
        <v>519</v>
      </c>
      <c r="AM54" s="320">
        <v>16132810</v>
      </c>
      <c r="AN54" s="321">
        <v>19528</v>
      </c>
      <c r="AO54" s="322">
        <v>-13.7</v>
      </c>
      <c r="AP54" s="323">
        <v>34626</v>
      </c>
      <c r="AQ54" s="324">
        <v>17.899999999999999</v>
      </c>
      <c r="AR54" s="325">
        <v>-31.6</v>
      </c>
    </row>
    <row r="55" spans="1:44" ht="13" x14ac:dyDescent="0.2">
      <c r="A55" s="247"/>
      <c r="AK55" s="303" t="s">
        <v>521</v>
      </c>
      <c r="AL55" s="304"/>
      <c r="AM55" s="312">
        <v>31459455</v>
      </c>
      <c r="AN55" s="313">
        <v>38298</v>
      </c>
      <c r="AO55" s="314">
        <v>-2.4</v>
      </c>
      <c r="AP55" s="315">
        <v>59288</v>
      </c>
      <c r="AQ55" s="316">
        <v>-5.0999999999999996</v>
      </c>
      <c r="AR55" s="317">
        <v>2.7</v>
      </c>
    </row>
    <row r="56" spans="1:44" ht="13" x14ac:dyDescent="0.2">
      <c r="A56" s="247"/>
      <c r="AK56" s="318"/>
      <c r="AL56" s="319" t="s">
        <v>519</v>
      </c>
      <c r="AM56" s="320">
        <v>13266636</v>
      </c>
      <c r="AN56" s="321">
        <v>16151</v>
      </c>
      <c r="AO56" s="322">
        <v>-17.3</v>
      </c>
      <c r="AP56" s="323">
        <v>32670</v>
      </c>
      <c r="AQ56" s="324">
        <v>-5.6</v>
      </c>
      <c r="AR56" s="325">
        <v>-11.7</v>
      </c>
    </row>
    <row r="57" spans="1:44" ht="13" x14ac:dyDescent="0.2">
      <c r="A57" s="247"/>
      <c r="AK57" s="303" t="s">
        <v>522</v>
      </c>
      <c r="AL57" s="304"/>
      <c r="AM57" s="312">
        <v>27650649</v>
      </c>
      <c r="AN57" s="313">
        <v>33842</v>
      </c>
      <c r="AO57" s="314">
        <v>-11.6</v>
      </c>
      <c r="AP57" s="315">
        <v>63490</v>
      </c>
      <c r="AQ57" s="316">
        <v>7.1</v>
      </c>
      <c r="AR57" s="317">
        <v>-18.7</v>
      </c>
    </row>
    <row r="58" spans="1:44" ht="13" x14ac:dyDescent="0.2">
      <c r="A58" s="247"/>
      <c r="AK58" s="318"/>
      <c r="AL58" s="319" t="s">
        <v>519</v>
      </c>
      <c r="AM58" s="320">
        <v>13624066</v>
      </c>
      <c r="AN58" s="321">
        <v>16675</v>
      </c>
      <c r="AO58" s="322">
        <v>3.2</v>
      </c>
      <c r="AP58" s="323">
        <v>35347</v>
      </c>
      <c r="AQ58" s="324">
        <v>8.1999999999999993</v>
      </c>
      <c r="AR58" s="325">
        <v>-5</v>
      </c>
    </row>
    <row r="59" spans="1:44" ht="13" x14ac:dyDescent="0.2">
      <c r="A59" s="247"/>
      <c r="AK59" s="303" t="s">
        <v>523</v>
      </c>
      <c r="AL59" s="304"/>
      <c r="AM59" s="312">
        <v>40591399</v>
      </c>
      <c r="AN59" s="313">
        <v>49990</v>
      </c>
      <c r="AO59" s="314">
        <v>47.7</v>
      </c>
      <c r="AP59" s="315">
        <v>68481</v>
      </c>
      <c r="AQ59" s="316">
        <v>7.9</v>
      </c>
      <c r="AR59" s="317">
        <v>39.799999999999997</v>
      </c>
    </row>
    <row r="60" spans="1:44" ht="13" x14ac:dyDescent="0.2">
      <c r="A60" s="247"/>
      <c r="AK60" s="318"/>
      <c r="AL60" s="319" t="s">
        <v>519</v>
      </c>
      <c r="AM60" s="320">
        <v>23713352</v>
      </c>
      <c r="AN60" s="321">
        <v>29204</v>
      </c>
      <c r="AO60" s="322">
        <v>75.099999999999994</v>
      </c>
      <c r="AP60" s="323">
        <v>38966</v>
      </c>
      <c r="AQ60" s="324">
        <v>10.199999999999999</v>
      </c>
      <c r="AR60" s="325">
        <v>64.900000000000006</v>
      </c>
    </row>
    <row r="61" spans="1:44" ht="13" x14ac:dyDescent="0.2">
      <c r="A61" s="247"/>
      <c r="AK61" s="303" t="s">
        <v>524</v>
      </c>
      <c r="AL61" s="326"/>
      <c r="AM61" s="312">
        <v>35130117</v>
      </c>
      <c r="AN61" s="313">
        <v>42745</v>
      </c>
      <c r="AO61" s="314">
        <v>-0.5</v>
      </c>
      <c r="AP61" s="315">
        <v>62501</v>
      </c>
      <c r="AQ61" s="327">
        <v>3.8</v>
      </c>
      <c r="AR61" s="317">
        <v>-4.3</v>
      </c>
    </row>
    <row r="62" spans="1:44" ht="13" x14ac:dyDescent="0.2">
      <c r="A62" s="247"/>
      <c r="AK62" s="318"/>
      <c r="AL62" s="319" t="s">
        <v>519</v>
      </c>
      <c r="AM62" s="320">
        <v>17109599</v>
      </c>
      <c r="AN62" s="321">
        <v>20836</v>
      </c>
      <c r="AO62" s="322">
        <v>6.9</v>
      </c>
      <c r="AP62" s="323">
        <v>34194</v>
      </c>
      <c r="AQ62" s="324">
        <v>5.6</v>
      </c>
      <c r="AR62" s="325">
        <v>1.3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nArn8O4HTe3bpfyaGKZuR9ozgJeOPLA2VHt3cUlkJHDDIYhqa/NDAbSj8wCksCNxUypdphOzc90jpQPi6uzEUA==" saltValue="UWMBuCtffPRW+YAPoXKN4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fOAEA/2Vt+9RbrMrDA4LbDcBAl8wUhgHU6waUux+2y780puz/EnjpTSoNnksWu3ftTZAMTXFaQksxFCfM5YH+Q==" saltValue="yk3Q7jRlQar5hmiXzyCl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dZchEG8yK+Nls29qHImNGr9nA9d2ja6x8dE5R9ZNp1TcrEo5I/sUCqqeAhTumkfZT+qkk8p9bM7rlNoLl3+V0g==" saltValue="nViu3lrssbVJ7D85VGLe9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3.81</v>
      </c>
      <c r="G47" s="12">
        <v>6.85</v>
      </c>
      <c r="H47" s="12">
        <v>8.6199999999999992</v>
      </c>
      <c r="I47" s="12">
        <v>10.07</v>
      </c>
      <c r="J47" s="13">
        <v>11.32</v>
      </c>
    </row>
    <row r="48" spans="2:10" ht="57.75" customHeight="1" x14ac:dyDescent="0.2">
      <c r="B48" s="14"/>
      <c r="C48" s="1128" t="s">
        <v>4</v>
      </c>
      <c r="D48" s="1128"/>
      <c r="E48" s="1129"/>
      <c r="F48" s="15">
        <v>0.64</v>
      </c>
      <c r="G48" s="16">
        <v>3.09</v>
      </c>
      <c r="H48" s="16">
        <v>3.41</v>
      </c>
      <c r="I48" s="16">
        <v>3.13</v>
      </c>
      <c r="J48" s="17">
        <v>3.02</v>
      </c>
    </row>
    <row r="49" spans="2:10" ht="57.75" customHeight="1" thickBot="1" x14ac:dyDescent="0.25">
      <c r="B49" s="18"/>
      <c r="C49" s="1130" t="s">
        <v>5</v>
      </c>
      <c r="D49" s="1130"/>
      <c r="E49" s="1131"/>
      <c r="F49" s="19">
        <v>2.69</v>
      </c>
      <c r="G49" s="20">
        <v>5.71</v>
      </c>
      <c r="H49" s="20">
        <v>1.83</v>
      </c>
      <c r="I49" s="20">
        <v>1.43</v>
      </c>
      <c r="J49" s="21">
        <v>1.48</v>
      </c>
    </row>
    <row r="50" spans="2:10" ht="13" x14ac:dyDescent="0.2"/>
  </sheetData>
  <sheetProtection algorithmName="SHA-512" hashValue="DqPcsbfVKt4RP3SpnQuYCLYebZFNyshB+NVSqtRQy96NUzGQB3fJS+6KSQB4Z/xkfWOhawZBUwHoB18VfoaPsw==" saltValue="0j7h3fbzfnV1IyyC3b0x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D21CB98-C7BE-433B-81D1-CB2A1D94A7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806A118-F829-43BD-A173-ACAE672BEE4D}">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customXml/itemProps3.xml><?xml version="1.0" encoding="utf-8"?>
<ds:datastoreItem xmlns:ds="http://schemas.openxmlformats.org/officeDocument/2006/customXml" ds:itemID="{ECE3B538-C614-4641-8B47-5201AE6244F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Printed>2026-03-23T04:42:01Z</cp:lastPrinted>
  <dcterms:created xsi:type="dcterms:W3CDTF">2026-02-23T07:35:46Z</dcterms:created>
  <dcterms:modified xsi:type="dcterms:W3CDTF">2026-03-23T07:29:44Z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