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25" yWindow="165" windowWidth="10545" windowHeight="9375" activeTab="0"/>
  </bookViews>
  <sheets>
    <sheet name="S2～S29（その１）" sheetId="1" r:id="rId1"/>
    <sheet name="S30～H6（その２）" sheetId="2" r:id="rId2"/>
    <sheet name="H7～R4（その３）" sheetId="3" r:id="rId3"/>
  </sheets>
  <definedNames>
    <definedName name="_xlnm.Print_Area" localSheetId="2">'H7～R4（その３）'!$A$1:$FR$39</definedName>
    <definedName name="_xlnm.Print_Area" localSheetId="0">'S2～S29（その１）'!$A$1:$BB$52</definedName>
    <definedName name="_xlnm.Print_Area" localSheetId="1">'S30～H6（その２）'!$A$1:$CF$36</definedName>
  </definedNames>
  <calcPr fullCalcOnLoad="1"/>
</workbook>
</file>

<file path=xl/sharedStrings.xml><?xml version="1.0" encoding="utf-8"?>
<sst xmlns="http://schemas.openxmlformats.org/spreadsheetml/2006/main" count="947" uniqueCount="96">
  <si>
    <t>平成７年度</t>
  </si>
  <si>
    <t>金    額</t>
  </si>
  <si>
    <t>比 率 %</t>
  </si>
  <si>
    <t>都道府県</t>
  </si>
  <si>
    <t>－</t>
  </si>
  <si>
    <t>市町村</t>
  </si>
  <si>
    <t>純計</t>
  </si>
  <si>
    <t>平成10年度</t>
  </si>
  <si>
    <t>平成11年度</t>
  </si>
  <si>
    <t>平成12年度</t>
  </si>
  <si>
    <t>平成13年度</t>
  </si>
  <si>
    <t>平成14年度</t>
  </si>
  <si>
    <t>平成15年度</t>
  </si>
  <si>
    <t xml:space="preserve"> </t>
  </si>
  <si>
    <t>地方税</t>
  </si>
  <si>
    <t>地方譲与税</t>
  </si>
  <si>
    <t>地方交付税</t>
  </si>
  <si>
    <t>国庫支出金</t>
  </si>
  <si>
    <t>その他</t>
  </si>
  <si>
    <t>地方債</t>
  </si>
  <si>
    <t>小　　計　　</t>
  </si>
  <si>
    <t>繰越金</t>
  </si>
  <si>
    <t>都道府県計</t>
  </si>
  <si>
    <t>国県支出金</t>
  </si>
  <si>
    <t>市町村計</t>
  </si>
  <si>
    <t>国庫支出金等</t>
  </si>
  <si>
    <t>合計</t>
  </si>
  <si>
    <t>　　地方歳入中に占める地方税収入の割合の推移 (その３)</t>
  </si>
  <si>
    <t>区　　　　　分</t>
  </si>
  <si>
    <t>平成８年度</t>
  </si>
  <si>
    <t>平成９年度</t>
  </si>
  <si>
    <t>（単位　百万円）</t>
  </si>
  <si>
    <t>　　地方歳入中に占める地方税収入の割合の推移 (その２)</t>
  </si>
  <si>
    <t>昭和60年度</t>
  </si>
  <si>
    <t>昭和55年度</t>
  </si>
  <si>
    <t>昭和50年度</t>
  </si>
  <si>
    <t>昭和45年度</t>
  </si>
  <si>
    <t>昭和40年度</t>
  </si>
  <si>
    <t>昭和35年度</t>
  </si>
  <si>
    <t>昭和30年度</t>
  </si>
  <si>
    <t>９　地方歳入中に占める地方税収入の割合の推移 (その１)</t>
  </si>
  <si>
    <t>昭和２年度</t>
  </si>
  <si>
    <t>昭和５年度</t>
  </si>
  <si>
    <t>昭和10年度</t>
  </si>
  <si>
    <t>昭和15年度</t>
  </si>
  <si>
    <t>昭和25年度</t>
  </si>
  <si>
    <t>昭和26年度</t>
  </si>
  <si>
    <t>昭和28年度</t>
  </si>
  <si>
    <t>昭和29年度</t>
  </si>
  <si>
    <t>地方財政平衡交付金)</t>
  </si>
  <si>
    <t>地方交付税(地方分与税</t>
  </si>
  <si>
    <t>、</t>
  </si>
  <si>
    <t>合計</t>
  </si>
  <si>
    <t>（注） 1　各年度とも普通会計分であり、決算額である。</t>
  </si>
  <si>
    <t>　　　 2　昭和2年度から昭和15年度までの歳入については、資料の関係上、一般会計分と特別会計分との合計額から、特別会計分の歳出額を「その他」欄から控除して</t>
  </si>
  <si>
    <t>　　　　掲げた。また、平成5年度及び平成6年度の歳入については、特定資金公共事業債償還時補助金を含めていない。</t>
  </si>
  <si>
    <t>　　　 4　昭和25年度以降の地方税については、東京都が特別区内において都税として徴収した市町村税相当分はそのまま都道府県の収入とし、特別区が徴収した道府県</t>
  </si>
  <si>
    <t>　　　　税相当分はそのまま市町村の収入とした。</t>
  </si>
  <si>
    <t>　　 5　「その他」とは分担金及び負担金、使用料及び手数料、財産収入、寄附金、繰入金、諸収入等の合計額である。</t>
  </si>
  <si>
    <t>　　　から地方団体に交付された額を掲げた。なお、昭和50年度は臨時地方特例交付金及び臨時沖縄特別交付金、昭和55年度は臨時地方特例交付金を含む。</t>
  </si>
  <si>
    <t>　　 6　平成19年度から平成20年度の地方特例交付金には、特別交付金を含む。</t>
  </si>
  <si>
    <t>　   7　地方交付税の欄は、昭和15年度は地方分与税制度、昭和25年度から昭和28年度までは地方財政平衡交付金制度、昭和29年度以降は地方交付税制度により国</t>
  </si>
  <si>
    <t>　　 8  国有提供施設等所在市町村助成交付金は「国庫支出金」及び「国県支出金」に含めた。</t>
  </si>
  <si>
    <t>　　 9　構成比率は、各年度ごとの歳入総額を100とした場合、地方債及び繰越金を控除した小計を100とした場合の二つの方法で算出した。</t>
  </si>
  <si>
    <t>　　10  合計の数値は、昭和29年度以前は、単純合計である。</t>
  </si>
  <si>
    <t>　　11　構成比率は、各項目毎に四捨五入しており、合計と一致しないことがある。</t>
  </si>
  <si>
    <t>平成26年度</t>
  </si>
  <si>
    <t>平成27年度</t>
  </si>
  <si>
    <t>平成28年度</t>
  </si>
  <si>
    <t>平成29年度</t>
  </si>
  <si>
    <t>平成16年度</t>
  </si>
  <si>
    <t>平成17年度</t>
  </si>
  <si>
    <t>平成18年度</t>
  </si>
  <si>
    <t>平成19年度</t>
  </si>
  <si>
    <t>平成20年度</t>
  </si>
  <si>
    <t>平成21年度</t>
  </si>
  <si>
    <t>平成22年度</t>
  </si>
  <si>
    <t>平成23年度</t>
  </si>
  <si>
    <t>平成24年度</t>
  </si>
  <si>
    <t>平成25年度</t>
  </si>
  <si>
    <t>平成30年度</t>
  </si>
  <si>
    <t>令和元年度</t>
  </si>
  <si>
    <t>地方特例交付金等</t>
  </si>
  <si>
    <r>
      <t>令和２</t>
    </r>
    <r>
      <rPr>
        <sz val="11"/>
        <rFont val="明朝"/>
        <family val="1"/>
      </rPr>
      <t>年度</t>
    </r>
  </si>
  <si>
    <t>　　　 3  地方税については、都道府県が徴収した道府県民税所得割・利子割・配当割・株式等譲渡所得割、法人事業税、地方消費税、ゴルフ場（娯楽施設）利用税、特</t>
  </si>
  <si>
    <t>　　　　別地方消費税、自動車取得税、自動車税環境性能割及び軽油引取税はそのまま都道府県の収入とし、利子割交付金、配当割交付金、株式等譲渡所得割交付金、分</t>
  </si>
  <si>
    <t>　　　　離課税所得割交付金、道府県民税所得割臨時交付金、法人事業税交付金、地方消費税交付金、ゴルフ場（娯楽施設）利用税交付金、特別地方消費税交付金、自動</t>
  </si>
  <si>
    <t>　　 　 車取得税交付金、環境性能割交付金及び軽油引取税交付金は控除していない。</t>
  </si>
  <si>
    <t>平成元年度</t>
  </si>
  <si>
    <t>平成２年度</t>
  </si>
  <si>
    <t>平成３年度</t>
  </si>
  <si>
    <t>平成４年度</t>
  </si>
  <si>
    <t>平成５年度</t>
  </si>
  <si>
    <t>平成６年度</t>
  </si>
  <si>
    <r>
      <t>令和３</t>
    </r>
    <r>
      <rPr>
        <sz val="11"/>
        <rFont val="明朝"/>
        <family val="1"/>
      </rPr>
      <t>年度</t>
    </r>
  </si>
  <si>
    <r>
      <t>令和４</t>
    </r>
    <r>
      <rPr>
        <sz val="11"/>
        <rFont val="明朝"/>
        <family val="1"/>
      </rPr>
      <t>年度</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</si>
</sst>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quot;▲ &quot;#,##0"/>
    <numFmt numFmtId="179" formatCode="&quot;( &quot;#,###"/>
    <numFmt numFmtId="180" formatCode="#,##0.0;\-#,##0;\-"/>
    <numFmt numFmtId="181" formatCode="#,##0;\-#,##0;\-"/>
    <numFmt numFmtId="182" formatCode="0_ "/>
    <numFmt numFmtId="183" formatCode="#,##0.0"/>
    <numFmt numFmtId="184" formatCode="#,##0;\-#,##0;0"/>
    <numFmt numFmtId="185" formatCode="#,##0;[Red]\-#,##0;\-"/>
    <numFmt numFmtId="186" formatCode="#,##0.0;[Red]\-#,##0;\-"/>
    <numFmt numFmtId="187" formatCode="#,##0;[Red]\-#,##0;0"/>
    <numFmt numFmtId="188" formatCode="#,##0.0;&quot;▲ &quot;#,##0.0"/>
    <numFmt numFmtId="189" formatCode="&quot;( &quot;#,###.0"/>
    <numFmt numFmtId="190" formatCode="#,##0.0_ "/>
    <numFmt numFmtId="191" formatCode="#,##0.0_ ;[Red]\-#,##0.0\ "/>
    <numFmt numFmtId="192" formatCode="0.0_ "/>
    <numFmt numFmtId="193" formatCode="&quot;(&quot;#,##0.0&quot;)&quot;"/>
    <numFmt numFmtId="194" formatCode="&quot;(&quot;#,##0&quot;)&quot;"/>
    <numFmt numFmtId="195" formatCode="0.0_);[Red]\(0.0\)"/>
    <numFmt numFmtId="196" formatCode="#,##0;&quot;△ &quot;#,##0"/>
    <numFmt numFmtId="197" formatCode="0.0"/>
    <numFmt numFmtId="198" formatCode="#,###;[Red]&quot;△&quot;#,###"/>
    <numFmt numFmtId="199" formatCode="&quot;¥&quot;#,##0;[Red]\-&quot;¥&quot;#,##0"/>
    <numFmt numFmtId="200" formatCode="#,##0_ "/>
    <numFmt numFmtId="201" formatCode="0.0%"/>
    <numFmt numFmtId="202" formatCode="#,##0.0000;[Red]\-#,##0.0000"/>
    <numFmt numFmtId="203" formatCode="#,##0.00000;[Red]\-#,##0.00000"/>
  </numFmts>
  <fonts count="72">
    <font>
      <sz val="11"/>
      <name val="明朝"/>
      <family val="1"/>
    </font>
    <font>
      <b/>
      <sz val="11"/>
      <name val="明朝"/>
      <family val="1"/>
    </font>
    <font>
      <i/>
      <sz val="11"/>
      <name val="明朝"/>
      <family val="1"/>
    </font>
    <font>
      <b/>
      <i/>
      <sz val="11"/>
      <name val="明朝"/>
      <family val="1"/>
    </font>
    <font>
      <sz val="14"/>
      <name val="ＭＳ ゴシック"/>
      <family val="3"/>
    </font>
    <font>
      <b/>
      <sz val="12"/>
      <name val="明朝"/>
      <family val="1"/>
    </font>
    <font>
      <sz val="6"/>
      <name val="ＭＳ Ｐ明朝"/>
      <family val="1"/>
    </font>
    <font>
      <sz val="10"/>
      <name val="明朝"/>
      <family val="1"/>
    </font>
    <font>
      <sz val="16"/>
      <name val="ＭＳ 明朝"/>
      <family val="1"/>
    </font>
    <font>
      <sz val="6"/>
      <name val="明朝"/>
      <family val="1"/>
    </font>
    <font>
      <sz val="9"/>
      <name val="明朝"/>
      <family val="1"/>
    </font>
    <font>
      <sz val="6"/>
      <name val="ＭＳ Ｐゴシック"/>
      <family val="3"/>
    </font>
    <font>
      <sz val="9"/>
      <name val="ＭＳ 明朝"/>
      <family val="1"/>
    </font>
    <font>
      <sz val="11"/>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2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22"/>
      <name val="ＭＳ Ｐゴシック"/>
      <family val="3"/>
    </font>
    <font>
      <b/>
      <sz val="13"/>
      <color indexed="22"/>
      <name val="ＭＳ Ｐゴシック"/>
      <family val="3"/>
    </font>
    <font>
      <b/>
      <sz val="11"/>
      <color indexed="2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14"/>
      <name val="明朝"/>
      <family val="1"/>
    </font>
    <font>
      <sz val="11"/>
      <color indexed="17"/>
      <name val="ＭＳ Ｐゴシック"/>
      <family val="3"/>
    </font>
    <font>
      <sz val="11"/>
      <color theme="1"/>
      <name val="Calibri"/>
      <family val="3"/>
    </font>
    <font>
      <sz val="11"/>
      <color theme="1"/>
      <name val="ＭＳ Ｐゴシック"/>
      <family val="3"/>
    </font>
    <font>
      <sz val="11"/>
      <color theme="0"/>
      <name val="Calibri"/>
      <family val="3"/>
    </font>
    <font>
      <sz val="11"/>
      <color theme="0"/>
      <name val="ＭＳ Ｐゴシック"/>
      <family val="3"/>
    </font>
    <font>
      <b/>
      <sz val="18"/>
      <color theme="3"/>
      <name val="Cambria"/>
      <family val="3"/>
    </font>
    <font>
      <b/>
      <sz val="18"/>
      <color theme="3"/>
      <name val="ＭＳ Ｐゴシック"/>
      <family val="3"/>
    </font>
    <font>
      <b/>
      <sz val="11"/>
      <color theme="0"/>
      <name val="Calibri"/>
      <family val="3"/>
    </font>
    <font>
      <b/>
      <sz val="11"/>
      <color theme="0"/>
      <name val="ＭＳ Ｐゴシック"/>
      <family val="3"/>
    </font>
    <font>
      <sz val="11"/>
      <color rgb="FF9C6500"/>
      <name val="Calibri"/>
      <family val="3"/>
    </font>
    <font>
      <sz val="11"/>
      <color rgb="FF9C6500"/>
      <name val="ＭＳ Ｐゴシック"/>
      <family val="3"/>
    </font>
    <font>
      <u val="single"/>
      <sz val="11"/>
      <color theme="10"/>
      <name val="明朝"/>
      <family val="1"/>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sz val="11"/>
      <color rgb="FFFF0000"/>
      <name val="ＭＳ Ｐゴシック"/>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theme="1"/>
      <name val="ＭＳ Ｐゴシック"/>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2"/>
      <color theme="1"/>
      <name val="ＭＳ 明朝"/>
      <family val="1"/>
    </font>
    <font>
      <u val="single"/>
      <sz val="11"/>
      <color theme="11"/>
      <name val="明朝"/>
      <family val="1"/>
    </font>
    <font>
      <sz val="11"/>
      <color rgb="FF006100"/>
      <name val="Calibri"/>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5"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5"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6" borderId="1" applyNumberFormat="0" applyAlignment="0" applyProtection="0"/>
    <xf numFmtId="0" fontId="42" fillId="26" borderId="1" applyNumberFormat="0" applyAlignment="0" applyProtection="0"/>
    <xf numFmtId="0" fontId="43"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36" fillId="28" borderId="2" applyNumberFormat="0" applyFont="0" applyAlignment="0" applyProtection="0"/>
    <xf numFmtId="0" fontId="36" fillId="28" borderId="2" applyNumberFormat="0" applyFont="0" applyAlignment="0" applyProtection="0"/>
    <xf numFmtId="0" fontId="46"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1" fillId="30" borderId="4" applyNumberFormat="0" applyAlignment="0" applyProtection="0"/>
    <xf numFmtId="0" fontId="51" fillId="30"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38" fontId="15"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13"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54"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3" fillId="30" borderId="9" applyNumberForma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0" fontId="66" fillId="31" borderId="4" applyNumberFormat="0" applyAlignment="0" applyProtection="0"/>
    <xf numFmtId="0" fontId="67" fillId="31" borderId="4" applyNumberFormat="0" applyAlignment="0" applyProtection="0"/>
    <xf numFmtId="0" fontId="67" fillId="31" borderId="4" applyNumberFormat="0" applyAlignment="0" applyProtection="0"/>
    <xf numFmtId="0" fontId="13" fillId="0" borderId="0">
      <alignment vertical="center"/>
      <protection/>
    </xf>
    <xf numFmtId="0" fontId="15" fillId="0" borderId="0">
      <alignment/>
      <protection/>
    </xf>
    <xf numFmtId="0" fontId="13" fillId="0" borderId="0">
      <alignment vertical="center"/>
      <protection/>
    </xf>
    <xf numFmtId="0" fontId="15" fillId="0" borderId="0">
      <alignment/>
      <protection/>
    </xf>
    <xf numFmtId="0" fontId="36" fillId="0" borderId="0">
      <alignment vertical="center"/>
      <protection/>
    </xf>
    <xf numFmtId="0" fontId="0" fillId="0" borderId="0">
      <alignment/>
      <protection/>
    </xf>
    <xf numFmtId="0" fontId="15" fillId="0" borderId="0">
      <alignment/>
      <protection/>
    </xf>
    <xf numFmtId="0" fontId="15" fillId="0" borderId="0">
      <alignment horizontal="center"/>
      <protection/>
    </xf>
    <xf numFmtId="0" fontId="35" fillId="0" borderId="0">
      <alignment vertical="center"/>
      <protection/>
    </xf>
    <xf numFmtId="0" fontId="13" fillId="0" borderId="0">
      <alignment/>
      <protection/>
    </xf>
    <xf numFmtId="0" fontId="15" fillId="0" borderId="0">
      <alignment horizontal="center"/>
      <protection/>
    </xf>
    <xf numFmtId="0" fontId="68"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cellStyleXfs>
  <cellXfs count="94">
    <xf numFmtId="0" fontId="0" fillId="0" borderId="0" xfId="0" applyAlignment="1">
      <alignment/>
    </xf>
    <xf numFmtId="38" fontId="4" fillId="0" borderId="0" xfId="114" applyFont="1" applyAlignment="1">
      <alignment/>
    </xf>
    <xf numFmtId="38" fontId="5" fillId="0" borderId="0" xfId="114" applyFont="1" applyAlignment="1" quotePrefix="1">
      <alignment horizontal="center"/>
    </xf>
    <xf numFmtId="38" fontId="0" fillId="0" borderId="10" xfId="114" applyFont="1" applyBorder="1" applyAlignment="1">
      <alignment/>
    </xf>
    <xf numFmtId="38" fontId="7" fillId="0" borderId="0" xfId="114" applyFont="1" applyAlignment="1">
      <alignment/>
    </xf>
    <xf numFmtId="38" fontId="0" fillId="0" borderId="11" xfId="114" applyFont="1" applyBorder="1" applyAlignment="1">
      <alignment horizontal="centerContinuous" vertical="center"/>
    </xf>
    <xf numFmtId="38" fontId="0" fillId="0" borderId="12" xfId="114" applyFont="1" applyBorder="1" applyAlignment="1">
      <alignment/>
    </xf>
    <xf numFmtId="38" fontId="0" fillId="0" borderId="0" xfId="114" applyFont="1" applyAlignment="1">
      <alignment/>
    </xf>
    <xf numFmtId="176" fontId="0" fillId="0" borderId="0" xfId="114" applyNumberFormat="1" applyFont="1" applyBorder="1" applyAlignment="1" quotePrefix="1">
      <alignment horizontal="right"/>
    </xf>
    <xf numFmtId="38" fontId="0" fillId="0" borderId="10" xfId="114" applyFont="1" applyBorder="1" applyAlignment="1">
      <alignment horizontal="distributed"/>
    </xf>
    <xf numFmtId="176" fontId="0" fillId="0" borderId="13" xfId="114" applyNumberFormat="1" applyFont="1" applyBorder="1" applyAlignment="1" quotePrefix="1">
      <alignment horizontal="right"/>
    </xf>
    <xf numFmtId="38" fontId="8" fillId="0" borderId="0" xfId="114" applyFont="1" applyAlignment="1">
      <alignment/>
    </xf>
    <xf numFmtId="38" fontId="0" fillId="0" borderId="0" xfId="114" applyFont="1" applyBorder="1" applyAlignment="1">
      <alignment horizontal="distributed"/>
    </xf>
    <xf numFmtId="38" fontId="7" fillId="0" borderId="0" xfId="114" applyFont="1" applyAlignment="1">
      <alignment horizontal="right" vertical="top"/>
    </xf>
    <xf numFmtId="176" fontId="0" fillId="0" borderId="0" xfId="114" applyNumberFormat="1" applyFont="1" applyFill="1" applyBorder="1" applyAlignment="1" quotePrefix="1">
      <alignment horizontal="right"/>
    </xf>
    <xf numFmtId="38" fontId="0" fillId="0" borderId="10" xfId="114" applyFont="1" applyFill="1" applyBorder="1" applyAlignment="1">
      <alignment/>
    </xf>
    <xf numFmtId="38" fontId="0" fillId="0" borderId="12" xfId="114" applyFont="1" applyFill="1" applyBorder="1" applyAlignment="1">
      <alignment/>
    </xf>
    <xf numFmtId="38" fontId="10" fillId="0" borderId="0" xfId="114" applyFont="1" applyBorder="1" applyAlignment="1">
      <alignment horizontal="distributed"/>
    </xf>
    <xf numFmtId="38" fontId="10" fillId="0" borderId="0" xfId="114" applyFont="1" applyBorder="1" applyAlignment="1">
      <alignment horizontal="distributed" vertical="top"/>
    </xf>
    <xf numFmtId="38" fontId="12" fillId="0" borderId="0" xfId="114" applyFont="1" applyFill="1" applyBorder="1" applyAlignment="1">
      <alignment vertical="center"/>
    </xf>
    <xf numFmtId="38" fontId="12" fillId="0" borderId="0" xfId="114" applyFont="1" applyAlignment="1">
      <alignment horizontal="center"/>
    </xf>
    <xf numFmtId="38" fontId="12" fillId="0" borderId="0" xfId="114" applyFont="1" applyAlignment="1">
      <alignment/>
    </xf>
    <xf numFmtId="38" fontId="0" fillId="0" borderId="13" xfId="114" applyFont="1" applyFill="1" applyBorder="1" applyAlignment="1">
      <alignment/>
    </xf>
    <xf numFmtId="38" fontId="0" fillId="0" borderId="0" xfId="114" applyFont="1" applyFill="1" applyBorder="1" applyAlignment="1">
      <alignment/>
    </xf>
    <xf numFmtId="176" fontId="0" fillId="0" borderId="13" xfId="114" applyNumberFormat="1" applyFont="1" applyFill="1" applyBorder="1" applyAlignment="1" quotePrefix="1">
      <alignment horizontal="right"/>
    </xf>
    <xf numFmtId="176" fontId="0" fillId="0" borderId="10" xfId="114" applyNumberFormat="1" applyFont="1" applyFill="1" applyBorder="1" applyAlignment="1" quotePrefix="1">
      <alignment horizontal="right"/>
    </xf>
    <xf numFmtId="38" fontId="0" fillId="0" borderId="0" xfId="114" applyFont="1" applyBorder="1" applyAlignment="1">
      <alignment/>
    </xf>
    <xf numFmtId="176" fontId="0" fillId="33" borderId="0" xfId="114" applyNumberFormat="1" applyFont="1" applyFill="1" applyBorder="1" applyAlignment="1" quotePrefix="1">
      <alignment horizontal="right"/>
    </xf>
    <xf numFmtId="38" fontId="0" fillId="33" borderId="0" xfId="114" applyFont="1" applyFill="1" applyBorder="1" applyAlignment="1">
      <alignment horizontal="distributed"/>
    </xf>
    <xf numFmtId="38" fontId="0" fillId="33" borderId="10" xfId="114" applyFont="1" applyFill="1" applyBorder="1" applyAlignment="1">
      <alignment/>
    </xf>
    <xf numFmtId="38" fontId="0" fillId="0" borderId="14" xfId="114" applyFont="1" applyBorder="1" applyAlignment="1">
      <alignment/>
    </xf>
    <xf numFmtId="38" fontId="0" fillId="33" borderId="0" xfId="114" applyFont="1" applyFill="1" applyBorder="1" applyAlignment="1">
      <alignment/>
    </xf>
    <xf numFmtId="38" fontId="0" fillId="0" borderId="15" xfId="114" applyFont="1" applyBorder="1" applyAlignment="1">
      <alignment horizontal="centerContinuous" vertical="center"/>
    </xf>
    <xf numFmtId="38" fontId="0" fillId="0" borderId="16" xfId="114" applyFont="1" applyBorder="1" applyAlignment="1">
      <alignment/>
    </xf>
    <xf numFmtId="38" fontId="0" fillId="33" borderId="13" xfId="114" applyFont="1" applyFill="1" applyBorder="1" applyAlignment="1">
      <alignment/>
    </xf>
    <xf numFmtId="176" fontId="0" fillId="33" borderId="13" xfId="114" applyNumberFormat="1" applyFont="1" applyFill="1" applyBorder="1" applyAlignment="1">
      <alignment/>
    </xf>
    <xf numFmtId="176" fontId="0" fillId="33" borderId="10" xfId="114" applyNumberFormat="1" applyFont="1" applyFill="1" applyBorder="1" applyAlignment="1">
      <alignment/>
    </xf>
    <xf numFmtId="176" fontId="0" fillId="33" borderId="0" xfId="114" applyNumberFormat="1" applyFont="1" applyFill="1" applyBorder="1" applyAlignment="1">
      <alignment/>
    </xf>
    <xf numFmtId="38" fontId="0" fillId="33" borderId="17" xfId="114" applyFont="1" applyFill="1" applyBorder="1" applyAlignment="1">
      <alignment/>
    </xf>
    <xf numFmtId="38" fontId="0" fillId="33" borderId="18" xfId="114" applyFont="1" applyFill="1" applyBorder="1" applyAlignment="1">
      <alignment/>
    </xf>
    <xf numFmtId="38" fontId="0" fillId="33" borderId="19" xfId="114" applyFont="1" applyFill="1" applyBorder="1" applyAlignment="1">
      <alignment/>
    </xf>
    <xf numFmtId="38" fontId="0" fillId="0" borderId="19" xfId="114" applyFont="1" applyBorder="1" applyAlignment="1">
      <alignment/>
    </xf>
    <xf numFmtId="38" fontId="0" fillId="0" borderId="20" xfId="114" applyFont="1" applyBorder="1" applyAlignment="1">
      <alignment horizontal="centerContinuous" vertical="center"/>
    </xf>
    <xf numFmtId="38" fontId="0" fillId="0" borderId="14" xfId="114" applyFont="1" applyFill="1" applyBorder="1" applyAlignment="1">
      <alignment/>
    </xf>
    <xf numFmtId="38" fontId="0" fillId="0" borderId="16" xfId="114" applyFont="1" applyFill="1" applyBorder="1" applyAlignment="1">
      <alignment/>
    </xf>
    <xf numFmtId="38" fontId="0" fillId="0" borderId="13" xfId="114" applyFont="1" applyBorder="1" applyAlignment="1">
      <alignment/>
    </xf>
    <xf numFmtId="176" fontId="0" fillId="0" borderId="13" xfId="114" applyNumberFormat="1" applyFont="1" applyFill="1" applyBorder="1" applyAlignment="1">
      <alignment/>
    </xf>
    <xf numFmtId="176" fontId="0" fillId="0" borderId="10" xfId="114" applyNumberFormat="1" applyFont="1" applyFill="1" applyBorder="1" applyAlignment="1">
      <alignment/>
    </xf>
    <xf numFmtId="176" fontId="0" fillId="0" borderId="0" xfId="114" applyNumberFormat="1" applyFont="1" applyFill="1" applyBorder="1" applyAlignment="1">
      <alignment/>
    </xf>
    <xf numFmtId="38" fontId="0" fillId="0" borderId="0" xfId="114" applyFont="1" applyBorder="1" applyAlignment="1">
      <alignment horizontal="center"/>
    </xf>
    <xf numFmtId="38" fontId="0" fillId="0" borderId="10" xfId="114" applyFont="1" applyBorder="1" applyAlignment="1">
      <alignment horizontal="center"/>
    </xf>
    <xf numFmtId="0" fontId="0" fillId="0" borderId="0" xfId="0" applyFont="1" applyAlignment="1">
      <alignment horizontal="distributed"/>
    </xf>
    <xf numFmtId="0" fontId="0" fillId="0" borderId="10" xfId="0" applyFont="1" applyBorder="1" applyAlignment="1">
      <alignment horizontal="distributed"/>
    </xf>
    <xf numFmtId="38" fontId="0" fillId="0" borderId="17" xfId="114" applyFont="1" applyBorder="1" applyAlignment="1">
      <alignment/>
    </xf>
    <xf numFmtId="38" fontId="0" fillId="0" borderId="18" xfId="114" applyFont="1" applyBorder="1" applyAlignment="1">
      <alignment horizontal="center"/>
    </xf>
    <xf numFmtId="38" fontId="0" fillId="0" borderId="19" xfId="114" applyFont="1" applyBorder="1" applyAlignment="1">
      <alignment horizontal="center"/>
    </xf>
    <xf numFmtId="38" fontId="0" fillId="0" borderId="18" xfId="114" applyFont="1" applyFill="1" applyBorder="1" applyAlignment="1">
      <alignment/>
    </xf>
    <xf numFmtId="38" fontId="0" fillId="0" borderId="17" xfId="114" applyFont="1" applyFill="1" applyBorder="1" applyAlignment="1">
      <alignment/>
    </xf>
    <xf numFmtId="38" fontId="0" fillId="0" borderId="19" xfId="114" applyFont="1" applyFill="1" applyBorder="1" applyAlignment="1">
      <alignment/>
    </xf>
    <xf numFmtId="176" fontId="0" fillId="0" borderId="13" xfId="114" applyNumberFormat="1" applyFont="1" applyBorder="1" applyAlignment="1">
      <alignment/>
    </xf>
    <xf numFmtId="176" fontId="0" fillId="0" borderId="10" xfId="114" applyNumberFormat="1" applyFont="1" applyBorder="1" applyAlignment="1">
      <alignment/>
    </xf>
    <xf numFmtId="176" fontId="0" fillId="0" borderId="0" xfId="114" applyNumberFormat="1" applyFont="1" applyBorder="1" applyAlignment="1">
      <alignment/>
    </xf>
    <xf numFmtId="38" fontId="0" fillId="0" borderId="0" xfId="119" applyFont="1" applyFill="1" applyBorder="1" applyAlignment="1">
      <alignment/>
    </xf>
    <xf numFmtId="38" fontId="0" fillId="0" borderId="0" xfId="119" applyFont="1" applyFill="1" applyBorder="1" applyAlignment="1">
      <alignment shrinkToFit="1"/>
    </xf>
    <xf numFmtId="38" fontId="0" fillId="0" borderId="18" xfId="114" applyFont="1" applyBorder="1" applyAlignment="1">
      <alignment/>
    </xf>
    <xf numFmtId="38" fontId="0" fillId="0" borderId="0" xfId="114" applyFont="1" applyAlignment="1">
      <alignment horizontal="center"/>
    </xf>
    <xf numFmtId="38" fontId="0" fillId="0" borderId="0" xfId="114" applyFont="1" applyBorder="1" applyAlignment="1">
      <alignment horizontal="distributed"/>
    </xf>
    <xf numFmtId="38" fontId="0" fillId="33" borderId="0" xfId="114" applyFont="1" applyFill="1" applyBorder="1" applyAlignment="1">
      <alignment horizontal="distributed"/>
    </xf>
    <xf numFmtId="38" fontId="0" fillId="0" borderId="0" xfId="114" applyFont="1" applyBorder="1" applyAlignment="1">
      <alignment/>
    </xf>
    <xf numFmtId="0" fontId="0" fillId="0" borderId="15" xfId="0" applyFont="1" applyBorder="1" applyAlignment="1">
      <alignment vertical="center"/>
    </xf>
    <xf numFmtId="38" fontId="0" fillId="33" borderId="0" xfId="114" applyFont="1" applyFill="1" applyBorder="1" applyAlignment="1">
      <alignment horizontal="distributed"/>
    </xf>
    <xf numFmtId="40" fontId="0" fillId="0" borderId="0" xfId="114" applyNumberFormat="1" applyFont="1" applyAlignment="1">
      <alignment/>
    </xf>
    <xf numFmtId="177" fontId="0" fillId="0" borderId="0" xfId="114" applyNumberFormat="1" applyFont="1" applyAlignment="1">
      <alignment/>
    </xf>
    <xf numFmtId="202" fontId="0" fillId="0" borderId="0" xfId="114" applyNumberFormat="1" applyFont="1" applyAlignment="1">
      <alignment/>
    </xf>
    <xf numFmtId="203" fontId="0" fillId="0" borderId="0" xfId="114" applyNumberFormat="1" applyFont="1" applyAlignment="1">
      <alignment/>
    </xf>
    <xf numFmtId="40" fontId="0" fillId="0" borderId="0" xfId="119" applyNumberFormat="1" applyFont="1" applyFill="1" applyBorder="1" applyAlignment="1">
      <alignment/>
    </xf>
    <xf numFmtId="38" fontId="0" fillId="0" borderId="13" xfId="114" applyFont="1" applyFill="1" applyBorder="1" applyAlignment="1">
      <alignment vertical="center"/>
    </xf>
    <xf numFmtId="176" fontId="0" fillId="0" borderId="13" xfId="114" applyNumberFormat="1" applyFont="1" applyFill="1" applyBorder="1" applyAlignment="1">
      <alignment vertical="center"/>
    </xf>
    <xf numFmtId="38" fontId="0" fillId="0" borderId="16" xfId="114" applyFont="1" applyBorder="1" applyAlignment="1">
      <alignment horizontal="center" vertical="center"/>
    </xf>
    <xf numFmtId="38" fontId="0" fillId="0" borderId="14" xfId="114" applyFont="1" applyBorder="1" applyAlignment="1">
      <alignment horizontal="center" vertical="center"/>
    </xf>
    <xf numFmtId="38" fontId="0" fillId="0" borderId="12" xfId="114" applyFont="1" applyBorder="1" applyAlignment="1">
      <alignment horizontal="center" vertical="center"/>
    </xf>
    <xf numFmtId="38" fontId="0" fillId="0" borderId="17" xfId="114" applyFont="1" applyBorder="1" applyAlignment="1">
      <alignment horizontal="center" vertical="center"/>
    </xf>
    <xf numFmtId="38" fontId="0" fillId="0" borderId="18" xfId="114" applyFont="1" applyBorder="1" applyAlignment="1">
      <alignment horizontal="center" vertical="center"/>
    </xf>
    <xf numFmtId="38" fontId="0" fillId="0" borderId="19" xfId="114" applyFont="1" applyBorder="1" applyAlignment="1">
      <alignment horizontal="center" vertical="center"/>
    </xf>
    <xf numFmtId="38" fontId="0" fillId="0" borderId="11" xfId="114" applyFont="1" applyBorder="1" applyAlignment="1">
      <alignment horizontal="center" vertical="center"/>
    </xf>
    <xf numFmtId="38" fontId="0" fillId="0" borderId="20" xfId="114" applyFont="1" applyBorder="1" applyAlignment="1">
      <alignment horizontal="center" vertical="center"/>
    </xf>
    <xf numFmtId="38" fontId="0" fillId="0" borderId="15" xfId="114" applyFont="1" applyBorder="1" applyAlignment="1">
      <alignment horizontal="center" vertical="center"/>
    </xf>
    <xf numFmtId="176" fontId="0" fillId="0" borderId="13" xfId="114" applyNumberFormat="1" applyFont="1" applyFill="1" applyBorder="1" applyAlignment="1">
      <alignment horizontal="right"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38" fontId="0" fillId="0" borderId="13" xfId="114" applyFont="1" applyFill="1" applyBorder="1" applyAlignment="1">
      <alignment horizontal="right" vertical="center"/>
    </xf>
    <xf numFmtId="38" fontId="7" fillId="0" borderId="0" xfId="114" applyFont="1" applyAlignment="1">
      <alignment horizontal="center" vertical="center"/>
    </xf>
    <xf numFmtId="38" fontId="7" fillId="0" borderId="18" xfId="114" applyFont="1" applyBorder="1" applyAlignment="1">
      <alignment horizontal="center" vertical="center"/>
    </xf>
    <xf numFmtId="38" fontId="0" fillId="0" borderId="11" xfId="114" applyFont="1" applyBorder="1" applyAlignment="1">
      <alignment horizontal="center" vertical="center"/>
    </xf>
  </cellXfs>
  <cellStyles count="16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2 2" xfId="117"/>
    <cellStyle name="桁区切り 2 3" xfId="118"/>
    <cellStyle name="桁区切り 3" xfId="119"/>
    <cellStyle name="桁区切り 4" xfId="120"/>
    <cellStyle name="桁区切り 5" xfId="121"/>
    <cellStyle name="桁区切り 5 2" xfId="122"/>
    <cellStyle name="桁区切り 6" xfId="123"/>
    <cellStyle name="桁区切り 7" xfId="124"/>
    <cellStyle name="桁区切り 8" xfId="125"/>
    <cellStyle name="見出し 1" xfId="126"/>
    <cellStyle name="見出し 1 2" xfId="127"/>
    <cellStyle name="見出し 1 3" xfId="128"/>
    <cellStyle name="見出し 2" xfId="129"/>
    <cellStyle name="見出し 2 2" xfId="130"/>
    <cellStyle name="見出し 2 3" xfId="131"/>
    <cellStyle name="見出し 3" xfId="132"/>
    <cellStyle name="見出し 3 2" xfId="133"/>
    <cellStyle name="見出し 3 3" xfId="134"/>
    <cellStyle name="見出し 4" xfId="135"/>
    <cellStyle name="見出し 4 2" xfId="136"/>
    <cellStyle name="見出し 4 3" xfId="137"/>
    <cellStyle name="集計" xfId="138"/>
    <cellStyle name="集計 2" xfId="139"/>
    <cellStyle name="集計 3" xfId="140"/>
    <cellStyle name="出力" xfId="141"/>
    <cellStyle name="出力 2" xfId="142"/>
    <cellStyle name="出力 3" xfId="143"/>
    <cellStyle name="説明文" xfId="144"/>
    <cellStyle name="説明文 2" xfId="145"/>
    <cellStyle name="説明文 3" xfId="146"/>
    <cellStyle name="Currency [0]" xfId="147"/>
    <cellStyle name="Currency" xfId="148"/>
    <cellStyle name="通貨 2" xfId="149"/>
    <cellStyle name="通貨 2 2" xfId="150"/>
    <cellStyle name="通貨 2 2 2" xfId="151"/>
    <cellStyle name="通貨 3" xfId="152"/>
    <cellStyle name="通貨 3 2" xfId="153"/>
    <cellStyle name="入力" xfId="154"/>
    <cellStyle name="入力 2" xfId="155"/>
    <cellStyle name="入力 3" xfId="156"/>
    <cellStyle name="標準 2" xfId="157"/>
    <cellStyle name="標準 2 2" xfId="158"/>
    <cellStyle name="標準 2 3" xfId="159"/>
    <cellStyle name="標準 2 3 2" xfId="160"/>
    <cellStyle name="標準 2 4" xfId="161"/>
    <cellStyle name="標準 3" xfId="162"/>
    <cellStyle name="標準 3 2" xfId="163"/>
    <cellStyle name="標準 3 3" xfId="164"/>
    <cellStyle name="標準 3 4" xfId="165"/>
    <cellStyle name="標準 4" xfId="166"/>
    <cellStyle name="標準 4 2" xfId="167"/>
    <cellStyle name="標準 4 3" xfId="168"/>
    <cellStyle name="標準 5" xfId="169"/>
    <cellStyle name="標準 5 2" xfId="170"/>
    <cellStyle name="標準 6" xfId="171"/>
    <cellStyle name="標準 6 2" xfId="172"/>
    <cellStyle name="標準 7" xfId="173"/>
    <cellStyle name="標準 8" xfId="174"/>
    <cellStyle name="Followed Hyperlink" xfId="175"/>
    <cellStyle name="良い" xfId="176"/>
    <cellStyle name="良い 2" xfId="177"/>
    <cellStyle name="良い 3"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B52"/>
  <sheetViews>
    <sheetView tabSelected="1" view="pageBreakPreview" zoomScale="70" zoomScaleSheetLayoutView="70" zoomScalePageLayoutView="0" workbookViewId="0" topLeftCell="A1">
      <selection activeCell="A1" sqref="A1"/>
    </sheetView>
  </sheetViews>
  <sheetFormatPr defaultColWidth="8.796875" defaultRowHeight="14.25"/>
  <cols>
    <col min="1" max="1" width="2.5" style="7" customWidth="1"/>
    <col min="2" max="2" width="18.8984375" style="7" customWidth="1"/>
    <col min="3" max="3" width="1.1015625" style="7" customWidth="1"/>
    <col min="4" max="4" width="11.5" style="7" customWidth="1"/>
    <col min="5" max="5" width="0.8984375" style="7" customWidth="1"/>
    <col min="6" max="6" width="6.5" style="7" bestFit="1" customWidth="1"/>
    <col min="7" max="7" width="0.8984375" style="7" customWidth="1"/>
    <col min="8" max="8" width="6.5" style="7" bestFit="1" customWidth="1"/>
    <col min="9" max="9" width="0.8984375" style="7" customWidth="1"/>
    <col min="10" max="10" width="11.5" style="7" customWidth="1"/>
    <col min="11" max="11" width="0.8984375" style="7" customWidth="1"/>
    <col min="12" max="12" width="6.09765625" style="7" customWidth="1"/>
    <col min="13" max="13" width="0.8984375" style="7" customWidth="1"/>
    <col min="14" max="14" width="6.09765625" style="7" customWidth="1"/>
    <col min="15" max="15" width="0.8984375" style="7" customWidth="1"/>
    <col min="16" max="16" width="11.398437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5" style="7" customWidth="1"/>
    <col min="35" max="35" width="0.8984375" style="7" customWidth="1"/>
    <col min="36" max="36" width="6.5" style="7" bestFit="1" customWidth="1"/>
    <col min="37" max="37" width="0.8984375" style="7" customWidth="1"/>
    <col min="38" max="38" width="6.5" style="7" bestFit="1" customWidth="1"/>
    <col min="39" max="39" width="0.8984375" style="7" customWidth="1"/>
    <col min="40" max="40" width="11.5" style="7" customWidth="1"/>
    <col min="41" max="41" width="0.8984375" style="7" customWidth="1"/>
    <col min="42" max="42" width="6.5" style="7" bestFit="1" customWidth="1"/>
    <col min="43" max="43" width="0.8984375" style="7" customWidth="1"/>
    <col min="44" max="44" width="6.5" style="7" bestFit="1" customWidth="1"/>
    <col min="45" max="45" width="0.8984375" style="7" customWidth="1"/>
    <col min="46" max="46" width="11.5" style="7" customWidth="1"/>
    <col min="47" max="47" width="0.8984375" style="7" customWidth="1"/>
    <col min="48" max="48" width="6.5" style="7" customWidth="1"/>
    <col min="49" max="49" width="0.8984375" style="7" customWidth="1"/>
    <col min="50" max="50" width="6.5" style="7" customWidth="1"/>
    <col min="51" max="51" width="0.8984375" style="7" customWidth="1"/>
    <col min="52" max="52" width="2.5" style="7" customWidth="1"/>
    <col min="53" max="53" width="18.8984375" style="7" customWidth="1"/>
    <col min="54" max="54" width="1.1015625" style="7" customWidth="1"/>
    <col min="55" max="16384" width="9" style="7" customWidth="1"/>
  </cols>
  <sheetData>
    <row r="1" spans="1:52" ht="14.25">
      <c r="A1" s="2"/>
      <c r="P1" s="26"/>
      <c r="V1" s="26"/>
      <c r="AB1" s="2"/>
      <c r="AH1" s="2"/>
      <c r="AN1" s="2"/>
      <c r="AT1" s="2"/>
      <c r="AZ1" s="2"/>
    </row>
    <row r="2" spans="1:54" ht="18.75">
      <c r="A2" s="11" t="s">
        <v>40</v>
      </c>
      <c r="B2" s="1"/>
      <c r="C2" s="1"/>
      <c r="AZ2" s="11"/>
      <c r="BA2" s="91" t="s">
        <v>31</v>
      </c>
      <c r="BB2" s="1"/>
    </row>
    <row r="3" ht="7.5" customHeight="1">
      <c r="BA3" s="92"/>
    </row>
    <row r="4" spans="1:54" ht="30.75" customHeight="1">
      <c r="A4" s="78" t="s">
        <v>28</v>
      </c>
      <c r="B4" s="79"/>
      <c r="C4" s="80"/>
      <c r="D4" s="5" t="s">
        <v>41</v>
      </c>
      <c r="E4" s="42"/>
      <c r="F4" s="42"/>
      <c r="G4" s="42"/>
      <c r="H4" s="42"/>
      <c r="I4" s="32"/>
      <c r="J4" s="5" t="s">
        <v>42</v>
      </c>
      <c r="K4" s="42"/>
      <c r="L4" s="42"/>
      <c r="M4" s="42"/>
      <c r="N4" s="42"/>
      <c r="O4" s="32"/>
      <c r="P4" s="5" t="s">
        <v>43</v>
      </c>
      <c r="Q4" s="42"/>
      <c r="R4" s="42"/>
      <c r="S4" s="42"/>
      <c r="T4" s="42"/>
      <c r="U4" s="42"/>
      <c r="V4" s="5" t="s">
        <v>44</v>
      </c>
      <c r="W4" s="42"/>
      <c r="X4" s="42"/>
      <c r="Y4" s="42"/>
      <c r="Z4" s="42"/>
      <c r="AA4" s="32"/>
      <c r="AB4" s="5" t="s">
        <v>45</v>
      </c>
      <c r="AC4" s="42"/>
      <c r="AD4" s="42"/>
      <c r="AE4" s="42"/>
      <c r="AF4" s="42"/>
      <c r="AG4" s="32"/>
      <c r="AH4" s="5" t="s">
        <v>46</v>
      </c>
      <c r="AI4" s="42"/>
      <c r="AJ4" s="42"/>
      <c r="AK4" s="42"/>
      <c r="AL4" s="42"/>
      <c r="AM4" s="32"/>
      <c r="AN4" s="5" t="s">
        <v>47</v>
      </c>
      <c r="AO4" s="42"/>
      <c r="AP4" s="42"/>
      <c r="AQ4" s="42"/>
      <c r="AR4" s="42"/>
      <c r="AS4" s="32"/>
      <c r="AT4" s="84" t="s">
        <v>48</v>
      </c>
      <c r="AU4" s="85"/>
      <c r="AV4" s="85"/>
      <c r="AW4" s="85"/>
      <c r="AX4" s="85"/>
      <c r="AY4" s="86"/>
      <c r="AZ4" s="78" t="s">
        <v>28</v>
      </c>
      <c r="BA4" s="79"/>
      <c r="BB4" s="80"/>
    </row>
    <row r="5" spans="1:54" ht="30.75" customHeight="1">
      <c r="A5" s="81"/>
      <c r="B5" s="82"/>
      <c r="C5" s="83"/>
      <c r="D5" s="5" t="s">
        <v>1</v>
      </c>
      <c r="E5" s="32"/>
      <c r="F5" s="5" t="s">
        <v>2</v>
      </c>
      <c r="G5" s="42"/>
      <c r="H5" s="42"/>
      <c r="I5" s="32"/>
      <c r="J5" s="5" t="s">
        <v>1</v>
      </c>
      <c r="K5" s="32"/>
      <c r="L5" s="5" t="s">
        <v>2</v>
      </c>
      <c r="M5" s="42"/>
      <c r="N5" s="42"/>
      <c r="O5" s="32"/>
      <c r="P5" s="5" t="s">
        <v>1</v>
      </c>
      <c r="Q5" s="32"/>
      <c r="R5" s="5" t="s">
        <v>2</v>
      </c>
      <c r="S5" s="42"/>
      <c r="T5" s="42"/>
      <c r="U5" s="42"/>
      <c r="V5" s="5" t="s">
        <v>1</v>
      </c>
      <c r="W5" s="32"/>
      <c r="X5" s="5" t="s">
        <v>2</v>
      </c>
      <c r="Y5" s="42"/>
      <c r="Z5" s="42"/>
      <c r="AA5" s="32"/>
      <c r="AB5" s="5" t="s">
        <v>1</v>
      </c>
      <c r="AC5" s="32"/>
      <c r="AD5" s="84" t="s">
        <v>2</v>
      </c>
      <c r="AE5" s="88"/>
      <c r="AF5" s="88"/>
      <c r="AG5" s="89"/>
      <c r="AH5" s="5" t="s">
        <v>1</v>
      </c>
      <c r="AI5" s="32"/>
      <c r="AJ5" s="84" t="s">
        <v>2</v>
      </c>
      <c r="AK5" s="88"/>
      <c r="AL5" s="88"/>
      <c r="AM5" s="89"/>
      <c r="AN5" s="5" t="s">
        <v>1</v>
      </c>
      <c r="AO5" s="32"/>
      <c r="AP5" s="84" t="s">
        <v>2</v>
      </c>
      <c r="AQ5" s="88"/>
      <c r="AR5" s="88"/>
      <c r="AS5" s="89"/>
      <c r="AT5" s="5" t="s">
        <v>1</v>
      </c>
      <c r="AU5" s="32"/>
      <c r="AV5" s="84" t="s">
        <v>2</v>
      </c>
      <c r="AW5" s="88"/>
      <c r="AX5" s="88"/>
      <c r="AY5" s="89"/>
      <c r="AZ5" s="81"/>
      <c r="BA5" s="82"/>
      <c r="BB5" s="83"/>
    </row>
    <row r="6" spans="1:54" ht="22.5" customHeight="1">
      <c r="A6" s="33" t="s">
        <v>3</v>
      </c>
      <c r="B6" s="30"/>
      <c r="C6" s="6"/>
      <c r="D6" s="43"/>
      <c r="E6" s="43"/>
      <c r="F6" s="44"/>
      <c r="G6" s="16"/>
      <c r="H6" s="43"/>
      <c r="I6" s="16"/>
      <c r="J6" s="33"/>
      <c r="K6" s="30"/>
      <c r="L6" s="33"/>
      <c r="M6" s="6"/>
      <c r="N6" s="30"/>
      <c r="O6" s="6"/>
      <c r="P6" s="44"/>
      <c r="Q6" s="43"/>
      <c r="R6" s="44"/>
      <c r="S6" s="16"/>
      <c r="T6" s="43"/>
      <c r="U6" s="43"/>
      <c r="V6" s="44"/>
      <c r="W6" s="43"/>
      <c r="X6" s="44"/>
      <c r="Y6" s="16"/>
      <c r="Z6" s="43"/>
      <c r="AA6" s="16"/>
      <c r="AB6" s="44"/>
      <c r="AC6" s="43"/>
      <c r="AD6" s="44"/>
      <c r="AE6" s="16"/>
      <c r="AF6" s="43"/>
      <c r="AG6" s="16"/>
      <c r="AH6" s="44"/>
      <c r="AI6" s="43"/>
      <c r="AJ6" s="44"/>
      <c r="AK6" s="16"/>
      <c r="AL6" s="43"/>
      <c r="AM6" s="16"/>
      <c r="AN6" s="44"/>
      <c r="AO6" s="43"/>
      <c r="AP6" s="44"/>
      <c r="AQ6" s="16"/>
      <c r="AR6" s="43"/>
      <c r="AS6" s="16"/>
      <c r="AT6" s="44"/>
      <c r="AU6" s="43"/>
      <c r="AV6" s="44"/>
      <c r="AW6" s="16"/>
      <c r="AX6" s="43"/>
      <c r="AY6" s="16"/>
      <c r="AZ6" s="33" t="s">
        <v>3</v>
      </c>
      <c r="BA6" s="30"/>
      <c r="BB6" s="6"/>
    </row>
    <row r="7" spans="1:54" ht="28.5" customHeight="1">
      <c r="A7" s="45"/>
      <c r="B7" s="12" t="s">
        <v>14</v>
      </c>
      <c r="C7" s="9"/>
      <c r="D7" s="23">
        <v>249</v>
      </c>
      <c r="E7" s="23"/>
      <c r="F7" s="46">
        <f>ROUND(D7/D$17*100,1)</f>
        <v>45.6</v>
      </c>
      <c r="G7" s="47"/>
      <c r="H7" s="48">
        <f aca="true" t="shared" si="0" ref="H7:H14">ROUND(D7/D$14*100,1)</f>
        <v>62.9</v>
      </c>
      <c r="I7" s="15"/>
      <c r="J7" s="22">
        <v>247</v>
      </c>
      <c r="K7" s="23"/>
      <c r="L7" s="46">
        <f>ROUND(J7/J$17*100,1)</f>
        <v>45.7</v>
      </c>
      <c r="M7" s="47"/>
      <c r="N7" s="48">
        <f aca="true" t="shared" si="1" ref="N7:N14">ROUND(J7/J$14*100,1)</f>
        <v>61.4</v>
      </c>
      <c r="O7" s="15"/>
      <c r="P7" s="22">
        <v>253</v>
      </c>
      <c r="Q7" s="23"/>
      <c r="R7" s="46">
        <f>ROUND(P7/P$17*100,1)</f>
        <v>33.9</v>
      </c>
      <c r="S7" s="47"/>
      <c r="T7" s="48">
        <f aca="true" t="shared" si="2" ref="T7:T14">ROUND(P7/P$14*100,1)</f>
        <v>52.1</v>
      </c>
      <c r="U7" s="48"/>
      <c r="V7" s="22">
        <v>282</v>
      </c>
      <c r="W7" s="23"/>
      <c r="X7" s="46">
        <f>ROUND(V7/V$17*100,1)</f>
        <v>17</v>
      </c>
      <c r="Y7" s="47"/>
      <c r="Z7" s="48">
        <f aca="true" t="shared" si="3" ref="Z7:Z14">ROUND(V7/V$14*100,1)</f>
        <v>23.3</v>
      </c>
      <c r="AA7" s="47"/>
      <c r="AB7" s="22">
        <v>78158</v>
      </c>
      <c r="AC7" s="23"/>
      <c r="AD7" s="46">
        <f>ROUND(AB7/AB$17*100,1)</f>
        <v>26.3</v>
      </c>
      <c r="AE7" s="47"/>
      <c r="AF7" s="48">
        <f aca="true" t="shared" si="4" ref="AF7:AF14">ROUND(AB7/AB$14*100,1)</f>
        <v>29.6</v>
      </c>
      <c r="AG7" s="15"/>
      <c r="AH7" s="22">
        <v>133359</v>
      </c>
      <c r="AI7" s="23"/>
      <c r="AJ7" s="46">
        <f>ROUND(AH7/AH$17*100,1)</f>
        <v>34.2</v>
      </c>
      <c r="AK7" s="47"/>
      <c r="AL7" s="48">
        <f aca="true" t="shared" si="5" ref="AL7:AL14">ROUND(AH7/AH$14*100,1)</f>
        <v>38.6</v>
      </c>
      <c r="AM7" s="15"/>
      <c r="AN7" s="22">
        <v>151340</v>
      </c>
      <c r="AO7" s="23"/>
      <c r="AP7" s="46">
        <f>ROUND(AN7/AN$17*100,1)</f>
        <v>24.7</v>
      </c>
      <c r="AQ7" s="47"/>
      <c r="AR7" s="48">
        <f aca="true" t="shared" si="6" ref="AR7:AR14">ROUND(AN7/AN$14*100,1)</f>
        <v>28.3</v>
      </c>
      <c r="AS7" s="15"/>
      <c r="AT7" s="22">
        <v>167456</v>
      </c>
      <c r="AU7" s="23"/>
      <c r="AV7" s="46">
        <f>ROUND(AT7/AT$17*100,1)</f>
        <v>25</v>
      </c>
      <c r="AW7" s="47"/>
      <c r="AX7" s="48">
        <f aca="true" t="shared" si="7" ref="AX7:AX14">ROUND(AT7/AT$14*100,1)</f>
        <v>27.9</v>
      </c>
      <c r="AY7" s="15"/>
      <c r="AZ7" s="45"/>
      <c r="BA7" s="12" t="s">
        <v>14</v>
      </c>
      <c r="BB7" s="9"/>
    </row>
    <row r="8" spans="1:54" ht="30" customHeight="1">
      <c r="A8" s="45"/>
      <c r="B8" s="12" t="s">
        <v>15</v>
      </c>
      <c r="C8" s="9"/>
      <c r="D8" s="14" t="s">
        <v>4</v>
      </c>
      <c r="E8" s="15"/>
      <c r="F8" s="14" t="s">
        <v>4</v>
      </c>
      <c r="G8" s="47"/>
      <c r="H8" s="14" t="s">
        <v>4</v>
      </c>
      <c r="I8" s="15"/>
      <c r="J8" s="14" t="s">
        <v>4</v>
      </c>
      <c r="K8" s="15"/>
      <c r="L8" s="14" t="s">
        <v>4</v>
      </c>
      <c r="M8" s="47"/>
      <c r="N8" s="14" t="s">
        <v>4</v>
      </c>
      <c r="O8" s="15"/>
      <c r="P8" s="14" t="s">
        <v>4</v>
      </c>
      <c r="Q8" s="15"/>
      <c r="R8" s="14" t="s">
        <v>4</v>
      </c>
      <c r="S8" s="47"/>
      <c r="T8" s="14" t="s">
        <v>4</v>
      </c>
      <c r="U8" s="15"/>
      <c r="V8" s="24" t="s">
        <v>4</v>
      </c>
      <c r="W8" s="15"/>
      <c r="X8" s="14" t="s">
        <v>4</v>
      </c>
      <c r="Y8" s="47"/>
      <c r="Z8" s="14" t="s">
        <v>4</v>
      </c>
      <c r="AA8" s="15"/>
      <c r="AB8" s="24" t="s">
        <v>4</v>
      </c>
      <c r="AC8" s="15"/>
      <c r="AD8" s="14" t="s">
        <v>4</v>
      </c>
      <c r="AE8" s="47"/>
      <c r="AF8" s="14" t="s">
        <v>4</v>
      </c>
      <c r="AG8" s="15"/>
      <c r="AH8" s="14" t="s">
        <v>4</v>
      </c>
      <c r="AI8" s="15"/>
      <c r="AJ8" s="14" t="s">
        <v>4</v>
      </c>
      <c r="AK8" s="47"/>
      <c r="AL8" s="14" t="s">
        <v>4</v>
      </c>
      <c r="AM8" s="15"/>
      <c r="AN8" s="14" t="s">
        <v>4</v>
      </c>
      <c r="AO8" s="15"/>
      <c r="AP8" s="14" t="s">
        <v>4</v>
      </c>
      <c r="AQ8" s="47"/>
      <c r="AR8" s="14" t="s">
        <v>4</v>
      </c>
      <c r="AS8" s="15"/>
      <c r="AT8" s="22">
        <v>23061</v>
      </c>
      <c r="AU8" s="23"/>
      <c r="AV8" s="46">
        <f>ROUND(AT8/AT$17*100,1)</f>
        <v>3.4</v>
      </c>
      <c r="AW8" s="47"/>
      <c r="AX8" s="48">
        <f t="shared" si="7"/>
        <v>3.8</v>
      </c>
      <c r="AY8" s="15"/>
      <c r="AZ8" s="45"/>
      <c r="BA8" s="12" t="s">
        <v>15</v>
      </c>
      <c r="BB8" s="9"/>
    </row>
    <row r="9" spans="1:54" ht="16.5" customHeight="1">
      <c r="A9" s="45"/>
      <c r="B9" s="12"/>
      <c r="C9" s="9"/>
      <c r="D9" s="23"/>
      <c r="E9" s="23"/>
      <c r="F9" s="46"/>
      <c r="G9" s="47"/>
      <c r="H9" s="48"/>
      <c r="I9" s="15"/>
      <c r="J9" s="22"/>
      <c r="K9" s="23"/>
      <c r="L9" s="46"/>
      <c r="M9" s="47"/>
      <c r="N9" s="48"/>
      <c r="O9" s="15"/>
      <c r="P9" s="22"/>
      <c r="Q9" s="23"/>
      <c r="R9" s="46"/>
      <c r="S9" s="47"/>
      <c r="T9" s="48"/>
      <c r="U9" s="15"/>
      <c r="V9" s="22"/>
      <c r="W9" s="23"/>
      <c r="X9" s="46"/>
      <c r="Y9" s="47"/>
      <c r="Z9" s="48"/>
      <c r="AA9" s="47"/>
      <c r="AB9" s="22"/>
      <c r="AC9" s="23"/>
      <c r="AD9" s="46"/>
      <c r="AE9" s="47"/>
      <c r="AF9" s="48"/>
      <c r="AG9" s="15"/>
      <c r="AH9" s="22"/>
      <c r="AI9" s="23"/>
      <c r="AJ9" s="46"/>
      <c r="AK9" s="47"/>
      <c r="AL9" s="48"/>
      <c r="AM9" s="15"/>
      <c r="AN9" s="22"/>
      <c r="AO9" s="23"/>
      <c r="AP9" s="46"/>
      <c r="AQ9" s="47"/>
      <c r="AR9" s="48"/>
      <c r="AS9" s="15"/>
      <c r="AT9" s="22"/>
      <c r="AU9" s="23"/>
      <c r="AV9" s="46"/>
      <c r="AW9" s="47"/>
      <c r="AX9" s="48"/>
      <c r="AY9" s="15"/>
      <c r="AZ9" s="45"/>
      <c r="BA9" s="12"/>
      <c r="BB9" s="9"/>
    </row>
    <row r="10" spans="1:54" ht="15" customHeight="1">
      <c r="A10" s="45"/>
      <c r="B10" s="17" t="s">
        <v>50</v>
      </c>
      <c r="C10" s="9" t="s">
        <v>51</v>
      </c>
      <c r="D10" s="90" t="s">
        <v>4</v>
      </c>
      <c r="E10" s="23"/>
      <c r="F10" s="87" t="s">
        <v>4</v>
      </c>
      <c r="G10" s="47"/>
      <c r="H10" s="87" t="s">
        <v>4</v>
      </c>
      <c r="I10" s="15"/>
      <c r="J10" s="90" t="s">
        <v>4</v>
      </c>
      <c r="K10" s="23"/>
      <c r="L10" s="87" t="s">
        <v>4</v>
      </c>
      <c r="M10" s="47"/>
      <c r="N10" s="87" t="s">
        <v>4</v>
      </c>
      <c r="O10" s="15"/>
      <c r="P10" s="90" t="s">
        <v>4</v>
      </c>
      <c r="Q10" s="23"/>
      <c r="R10" s="87" t="s">
        <v>4</v>
      </c>
      <c r="S10" s="47"/>
      <c r="T10" s="87" t="s">
        <v>4</v>
      </c>
      <c r="U10" s="15"/>
      <c r="V10" s="76">
        <v>251</v>
      </c>
      <c r="W10" s="23"/>
      <c r="X10" s="77">
        <f>ROUND(V10/V$17*100,1)</f>
        <v>15.1</v>
      </c>
      <c r="Y10" s="47"/>
      <c r="Z10" s="77">
        <f>ROUND(V10/V$14*100,1)</f>
        <v>20.8</v>
      </c>
      <c r="AA10" s="15"/>
      <c r="AB10" s="76">
        <v>71162</v>
      </c>
      <c r="AC10" s="23"/>
      <c r="AD10" s="77">
        <f>ROUND(AB10/AB$17*100,1)</f>
        <v>24</v>
      </c>
      <c r="AE10" s="47"/>
      <c r="AF10" s="77">
        <f>ROUND(AB10/AB$14*100,1)</f>
        <v>27</v>
      </c>
      <c r="AG10" s="15"/>
      <c r="AH10" s="76">
        <v>81069</v>
      </c>
      <c r="AI10" s="23"/>
      <c r="AJ10" s="77">
        <f>ROUND(AH10/AH$17*100,1)</f>
        <v>20.8</v>
      </c>
      <c r="AK10" s="47"/>
      <c r="AL10" s="77">
        <f>ROUND(AH10/AH$14*100,1)</f>
        <v>23.5</v>
      </c>
      <c r="AM10" s="15"/>
      <c r="AN10" s="76">
        <v>84130</v>
      </c>
      <c r="AO10" s="23"/>
      <c r="AP10" s="77">
        <f>ROUND(AN10/AN$17*100,1)</f>
        <v>13.7</v>
      </c>
      <c r="AQ10" s="47"/>
      <c r="AR10" s="77">
        <f>ROUND(AN10/AN$14*100,1)</f>
        <v>15.7</v>
      </c>
      <c r="AS10" s="15"/>
      <c r="AT10" s="76">
        <v>86234</v>
      </c>
      <c r="AU10" s="23"/>
      <c r="AV10" s="77">
        <f>ROUND(AT10/AT$17*100,1)</f>
        <v>12.9</v>
      </c>
      <c r="AW10" s="47"/>
      <c r="AX10" s="77">
        <f>ROUND(AT10/AT$14*100,1)</f>
        <v>14.4</v>
      </c>
      <c r="AY10" s="15"/>
      <c r="AZ10" s="45"/>
      <c r="BA10" s="17" t="s">
        <v>50</v>
      </c>
      <c r="BB10" s="9" t="s">
        <v>51</v>
      </c>
    </row>
    <row r="11" spans="1:54" ht="15" customHeight="1">
      <c r="A11" s="45"/>
      <c r="B11" s="18" t="s">
        <v>49</v>
      </c>
      <c r="C11" s="9"/>
      <c r="D11" s="90"/>
      <c r="E11" s="23"/>
      <c r="F11" s="87"/>
      <c r="G11" s="47"/>
      <c r="H11" s="87"/>
      <c r="I11" s="15"/>
      <c r="J11" s="90"/>
      <c r="K11" s="23"/>
      <c r="L11" s="87"/>
      <c r="M11" s="47"/>
      <c r="N11" s="87"/>
      <c r="O11" s="15"/>
      <c r="P11" s="90"/>
      <c r="Q11" s="23"/>
      <c r="R11" s="87"/>
      <c r="S11" s="47"/>
      <c r="T11" s="87"/>
      <c r="U11" s="15"/>
      <c r="V11" s="76"/>
      <c r="W11" s="23"/>
      <c r="X11" s="76"/>
      <c r="Y11" s="47"/>
      <c r="Z11" s="76"/>
      <c r="AA11" s="15"/>
      <c r="AB11" s="76"/>
      <c r="AC11" s="23"/>
      <c r="AD11" s="76"/>
      <c r="AE11" s="47"/>
      <c r="AF11" s="76"/>
      <c r="AG11" s="15"/>
      <c r="AH11" s="76"/>
      <c r="AI11" s="23"/>
      <c r="AJ11" s="76"/>
      <c r="AK11" s="47"/>
      <c r="AL11" s="76"/>
      <c r="AM11" s="15"/>
      <c r="AN11" s="76"/>
      <c r="AO11" s="23"/>
      <c r="AP11" s="76"/>
      <c r="AQ11" s="47"/>
      <c r="AR11" s="76"/>
      <c r="AS11" s="15"/>
      <c r="AT11" s="76"/>
      <c r="AU11" s="23"/>
      <c r="AV11" s="76"/>
      <c r="AW11" s="47"/>
      <c r="AX11" s="76"/>
      <c r="AY11" s="15"/>
      <c r="AZ11" s="45"/>
      <c r="BA11" s="18" t="s">
        <v>49</v>
      </c>
      <c r="BB11" s="9"/>
    </row>
    <row r="12" spans="1:54" ht="30" customHeight="1">
      <c r="A12" s="45"/>
      <c r="B12" s="12" t="s">
        <v>17</v>
      </c>
      <c r="C12" s="9"/>
      <c r="D12" s="23">
        <v>58</v>
      </c>
      <c r="E12" s="23"/>
      <c r="F12" s="46">
        <f aca="true" t="shared" si="8" ref="F12:F17">ROUND(D12/D$17*100,1)</f>
        <v>10.6</v>
      </c>
      <c r="G12" s="47"/>
      <c r="H12" s="48">
        <f t="shared" si="0"/>
        <v>14.6</v>
      </c>
      <c r="I12" s="15"/>
      <c r="J12" s="22">
        <v>55</v>
      </c>
      <c r="K12" s="23"/>
      <c r="L12" s="46">
        <f aca="true" t="shared" si="9" ref="L12:L17">ROUND(J12/J$17*100,1)</f>
        <v>10.2</v>
      </c>
      <c r="M12" s="47"/>
      <c r="N12" s="48">
        <f t="shared" si="1"/>
        <v>13.7</v>
      </c>
      <c r="O12" s="15"/>
      <c r="P12" s="22">
        <v>130</v>
      </c>
      <c r="Q12" s="23"/>
      <c r="R12" s="46">
        <f aca="true" t="shared" si="10" ref="R12:R17">ROUND(P12/P$17*100,1)</f>
        <v>17.4</v>
      </c>
      <c r="S12" s="47"/>
      <c r="T12" s="48">
        <f t="shared" si="2"/>
        <v>26.7</v>
      </c>
      <c r="U12" s="48"/>
      <c r="V12" s="22">
        <v>403</v>
      </c>
      <c r="W12" s="23"/>
      <c r="X12" s="46">
        <f aca="true" t="shared" si="11" ref="X12:X17">ROUND(V12/V$17*100,1)</f>
        <v>24.3</v>
      </c>
      <c r="Y12" s="47"/>
      <c r="Z12" s="48">
        <f t="shared" si="3"/>
        <v>33.4</v>
      </c>
      <c r="AA12" s="47"/>
      <c r="AB12" s="22">
        <v>78803</v>
      </c>
      <c r="AC12" s="23"/>
      <c r="AD12" s="46">
        <f aca="true" t="shared" si="12" ref="AD12:AD17">ROUND(AB12/AB$17*100,1)</f>
        <v>26.5</v>
      </c>
      <c r="AE12" s="47"/>
      <c r="AF12" s="48">
        <f t="shared" si="4"/>
        <v>29.8</v>
      </c>
      <c r="AG12" s="15"/>
      <c r="AH12" s="22">
        <v>87036</v>
      </c>
      <c r="AI12" s="23"/>
      <c r="AJ12" s="46">
        <f aca="true" t="shared" si="13" ref="AJ12:AJ17">ROUND(AH12/AH$17*100,1)</f>
        <v>22.3</v>
      </c>
      <c r="AK12" s="47"/>
      <c r="AL12" s="48">
        <f t="shared" si="5"/>
        <v>25.2</v>
      </c>
      <c r="AM12" s="15"/>
      <c r="AN12" s="22">
        <v>221929</v>
      </c>
      <c r="AO12" s="23"/>
      <c r="AP12" s="46">
        <f aca="true" t="shared" si="14" ref="AP12:AP17">ROUND(AN12/AN$17*100,1)</f>
        <v>36.2</v>
      </c>
      <c r="AQ12" s="47"/>
      <c r="AR12" s="48">
        <f t="shared" si="6"/>
        <v>41.5</v>
      </c>
      <c r="AS12" s="15"/>
      <c r="AT12" s="22">
        <v>234621</v>
      </c>
      <c r="AU12" s="23"/>
      <c r="AV12" s="46">
        <f aca="true" t="shared" si="15" ref="AV12:AV17">ROUND(AT12/AT$17*100,1)</f>
        <v>35</v>
      </c>
      <c r="AW12" s="47"/>
      <c r="AX12" s="48">
        <f t="shared" si="7"/>
        <v>39.2</v>
      </c>
      <c r="AY12" s="15"/>
      <c r="AZ12" s="45"/>
      <c r="BA12" s="12" t="s">
        <v>17</v>
      </c>
      <c r="BB12" s="9"/>
    </row>
    <row r="13" spans="1:54" ht="30" customHeight="1">
      <c r="A13" s="45"/>
      <c r="B13" s="12" t="s">
        <v>18</v>
      </c>
      <c r="C13" s="9"/>
      <c r="D13" s="23">
        <f>D14-SUM(D7:D12)</f>
        <v>89</v>
      </c>
      <c r="E13" s="23"/>
      <c r="F13" s="46">
        <f t="shared" si="8"/>
        <v>16.3</v>
      </c>
      <c r="G13" s="47"/>
      <c r="H13" s="48">
        <f t="shared" si="0"/>
        <v>22.5</v>
      </c>
      <c r="I13" s="15"/>
      <c r="J13" s="22">
        <f>J14-SUM(J7:J12)</f>
        <v>100</v>
      </c>
      <c r="K13" s="23"/>
      <c r="L13" s="46">
        <f t="shared" si="9"/>
        <v>18.5</v>
      </c>
      <c r="M13" s="47"/>
      <c r="N13" s="48">
        <f t="shared" si="1"/>
        <v>24.9</v>
      </c>
      <c r="O13" s="15"/>
      <c r="P13" s="22">
        <f>P14-SUM(P7:P12)</f>
        <v>103</v>
      </c>
      <c r="Q13" s="23"/>
      <c r="R13" s="46">
        <f t="shared" si="10"/>
        <v>13.8</v>
      </c>
      <c r="S13" s="47"/>
      <c r="T13" s="48">
        <f t="shared" si="2"/>
        <v>21.2</v>
      </c>
      <c r="U13" s="48"/>
      <c r="V13" s="22">
        <f>V14-SUM(V7:V12)</f>
        <v>272</v>
      </c>
      <c r="W13" s="23"/>
      <c r="X13" s="46">
        <f t="shared" si="11"/>
        <v>16.4</v>
      </c>
      <c r="Y13" s="47"/>
      <c r="Z13" s="48">
        <f t="shared" si="3"/>
        <v>22.5</v>
      </c>
      <c r="AA13" s="47"/>
      <c r="AB13" s="22">
        <f>AB14-SUM(AB7:AB12)</f>
        <v>35895</v>
      </c>
      <c r="AC13" s="23"/>
      <c r="AD13" s="46">
        <f t="shared" si="12"/>
        <v>12.1</v>
      </c>
      <c r="AE13" s="47"/>
      <c r="AF13" s="48">
        <f t="shared" si="4"/>
        <v>13.6</v>
      </c>
      <c r="AG13" s="15"/>
      <c r="AH13" s="22">
        <f>AH14-SUM(AH7:AH12)</f>
        <v>43935</v>
      </c>
      <c r="AI13" s="23"/>
      <c r="AJ13" s="46">
        <f t="shared" si="13"/>
        <v>11.3</v>
      </c>
      <c r="AK13" s="47"/>
      <c r="AL13" s="48">
        <f t="shared" si="5"/>
        <v>12.7</v>
      </c>
      <c r="AM13" s="15"/>
      <c r="AN13" s="22">
        <f>AN14-SUM(AN7:AN12)</f>
        <v>77419</v>
      </c>
      <c r="AO13" s="23"/>
      <c r="AP13" s="46">
        <f t="shared" si="14"/>
        <v>12.6</v>
      </c>
      <c r="AQ13" s="47"/>
      <c r="AR13" s="48">
        <f t="shared" si="6"/>
        <v>14.5</v>
      </c>
      <c r="AS13" s="15"/>
      <c r="AT13" s="22">
        <f>AT14-SUM(AT7:AT12)</f>
        <v>87891</v>
      </c>
      <c r="AU13" s="23"/>
      <c r="AV13" s="46">
        <f t="shared" si="15"/>
        <v>13.1</v>
      </c>
      <c r="AW13" s="47"/>
      <c r="AX13" s="48">
        <f t="shared" si="7"/>
        <v>14.7</v>
      </c>
      <c r="AY13" s="15"/>
      <c r="AZ13" s="45"/>
      <c r="BA13" s="12" t="s">
        <v>18</v>
      </c>
      <c r="BB13" s="9"/>
    </row>
    <row r="14" spans="1:54" ht="30" customHeight="1">
      <c r="A14" s="45"/>
      <c r="B14" s="12" t="s">
        <v>20</v>
      </c>
      <c r="C14" s="9"/>
      <c r="D14" s="23">
        <f>D17-D15-D16</f>
        <v>396</v>
      </c>
      <c r="E14" s="23"/>
      <c r="F14" s="46">
        <f t="shared" si="8"/>
        <v>72.5</v>
      </c>
      <c r="G14" s="47"/>
      <c r="H14" s="48">
        <f t="shared" si="0"/>
        <v>100</v>
      </c>
      <c r="I14" s="15"/>
      <c r="J14" s="22">
        <f>J17-J15-J16</f>
        <v>402</v>
      </c>
      <c r="K14" s="23"/>
      <c r="L14" s="46">
        <f t="shared" si="9"/>
        <v>74.4</v>
      </c>
      <c r="M14" s="47"/>
      <c r="N14" s="48">
        <f t="shared" si="1"/>
        <v>100</v>
      </c>
      <c r="O14" s="15"/>
      <c r="P14" s="22">
        <f>P17-P15-P16</f>
        <v>486</v>
      </c>
      <c r="Q14" s="23"/>
      <c r="R14" s="46">
        <f t="shared" si="10"/>
        <v>65.1</v>
      </c>
      <c r="S14" s="47"/>
      <c r="T14" s="48">
        <f t="shared" si="2"/>
        <v>100</v>
      </c>
      <c r="U14" s="48"/>
      <c r="V14" s="22">
        <f>V17-V15-V16</f>
        <v>1208</v>
      </c>
      <c r="W14" s="23"/>
      <c r="X14" s="46">
        <f t="shared" si="11"/>
        <v>72.8</v>
      </c>
      <c r="Y14" s="47"/>
      <c r="Z14" s="48">
        <f t="shared" si="3"/>
        <v>100</v>
      </c>
      <c r="AA14" s="47"/>
      <c r="AB14" s="22">
        <f>AB17-AB15-AB16</f>
        <v>264018</v>
      </c>
      <c r="AC14" s="23"/>
      <c r="AD14" s="46">
        <f t="shared" si="12"/>
        <v>88.9</v>
      </c>
      <c r="AE14" s="47"/>
      <c r="AF14" s="48">
        <f t="shared" si="4"/>
        <v>100</v>
      </c>
      <c r="AG14" s="15"/>
      <c r="AH14" s="22">
        <f>AH17-AH15-AH16</f>
        <v>345399</v>
      </c>
      <c r="AI14" s="23"/>
      <c r="AJ14" s="46">
        <f t="shared" si="13"/>
        <v>88.5</v>
      </c>
      <c r="AK14" s="47"/>
      <c r="AL14" s="48">
        <f t="shared" si="5"/>
        <v>100</v>
      </c>
      <c r="AM14" s="15"/>
      <c r="AN14" s="22">
        <f>AN17-AN15-AN16</f>
        <v>534818</v>
      </c>
      <c r="AO14" s="23"/>
      <c r="AP14" s="46">
        <f t="shared" si="14"/>
        <v>87.2</v>
      </c>
      <c r="AQ14" s="47"/>
      <c r="AR14" s="48">
        <f t="shared" si="6"/>
        <v>100</v>
      </c>
      <c r="AS14" s="15"/>
      <c r="AT14" s="22">
        <f>AT17-AT15-AT16</f>
        <v>599263</v>
      </c>
      <c r="AU14" s="23"/>
      <c r="AV14" s="46">
        <f t="shared" si="15"/>
        <v>89.3</v>
      </c>
      <c r="AW14" s="47"/>
      <c r="AX14" s="48">
        <f t="shared" si="7"/>
        <v>100</v>
      </c>
      <c r="AY14" s="15"/>
      <c r="AZ14" s="45"/>
      <c r="BA14" s="12" t="s">
        <v>20</v>
      </c>
      <c r="BB14" s="9"/>
    </row>
    <row r="15" spans="1:54" ht="30" customHeight="1">
      <c r="A15" s="45"/>
      <c r="B15" s="12" t="s">
        <v>19</v>
      </c>
      <c r="C15" s="9"/>
      <c r="D15" s="23">
        <v>77</v>
      </c>
      <c r="E15" s="23"/>
      <c r="F15" s="46">
        <f t="shared" si="8"/>
        <v>14.1</v>
      </c>
      <c r="G15" s="47"/>
      <c r="H15" s="14" t="s">
        <v>4</v>
      </c>
      <c r="I15" s="15"/>
      <c r="J15" s="22">
        <v>83</v>
      </c>
      <c r="K15" s="23"/>
      <c r="L15" s="46">
        <f t="shared" si="9"/>
        <v>15.4</v>
      </c>
      <c r="M15" s="47"/>
      <c r="N15" s="14" t="s">
        <v>4</v>
      </c>
      <c r="O15" s="15"/>
      <c r="P15" s="22">
        <v>159</v>
      </c>
      <c r="Q15" s="23"/>
      <c r="R15" s="46">
        <f t="shared" si="10"/>
        <v>21.3</v>
      </c>
      <c r="S15" s="47"/>
      <c r="T15" s="14" t="s">
        <v>4</v>
      </c>
      <c r="U15" s="14"/>
      <c r="V15" s="22">
        <v>199</v>
      </c>
      <c r="W15" s="23"/>
      <c r="X15" s="46">
        <f t="shared" si="11"/>
        <v>12</v>
      </c>
      <c r="Y15" s="47"/>
      <c r="Z15" s="14" t="s">
        <v>4</v>
      </c>
      <c r="AA15" s="25"/>
      <c r="AB15" s="22">
        <v>17811</v>
      </c>
      <c r="AC15" s="23"/>
      <c r="AD15" s="46">
        <f t="shared" si="12"/>
        <v>6</v>
      </c>
      <c r="AE15" s="47"/>
      <c r="AF15" s="14" t="s">
        <v>4</v>
      </c>
      <c r="AG15" s="15"/>
      <c r="AH15" s="22">
        <v>31662</v>
      </c>
      <c r="AI15" s="23"/>
      <c r="AJ15" s="46">
        <f t="shared" si="13"/>
        <v>8.1</v>
      </c>
      <c r="AK15" s="47"/>
      <c r="AL15" s="14" t="s">
        <v>4</v>
      </c>
      <c r="AM15" s="15"/>
      <c r="AN15" s="22">
        <v>63030</v>
      </c>
      <c r="AO15" s="23"/>
      <c r="AP15" s="46">
        <f t="shared" si="14"/>
        <v>10.3</v>
      </c>
      <c r="AQ15" s="47"/>
      <c r="AR15" s="14" t="s">
        <v>4</v>
      </c>
      <c r="AS15" s="15"/>
      <c r="AT15" s="22">
        <v>56334</v>
      </c>
      <c r="AU15" s="23"/>
      <c r="AV15" s="46">
        <f t="shared" si="15"/>
        <v>8.4</v>
      </c>
      <c r="AW15" s="47"/>
      <c r="AX15" s="14" t="s">
        <v>4</v>
      </c>
      <c r="AY15" s="15"/>
      <c r="AZ15" s="45"/>
      <c r="BA15" s="12" t="s">
        <v>19</v>
      </c>
      <c r="BB15" s="9"/>
    </row>
    <row r="16" spans="1:54" ht="30" customHeight="1">
      <c r="A16" s="45"/>
      <c r="B16" s="12" t="s">
        <v>21</v>
      </c>
      <c r="C16" s="9"/>
      <c r="D16" s="23">
        <v>73</v>
      </c>
      <c r="E16" s="23"/>
      <c r="F16" s="46">
        <f t="shared" si="8"/>
        <v>13.4</v>
      </c>
      <c r="G16" s="47"/>
      <c r="H16" s="14" t="s">
        <v>4</v>
      </c>
      <c r="I16" s="15"/>
      <c r="J16" s="22">
        <v>55</v>
      </c>
      <c r="K16" s="23"/>
      <c r="L16" s="46">
        <f t="shared" si="9"/>
        <v>10.2</v>
      </c>
      <c r="M16" s="47"/>
      <c r="N16" s="14" t="s">
        <v>4</v>
      </c>
      <c r="O16" s="15"/>
      <c r="P16" s="22">
        <v>102</v>
      </c>
      <c r="Q16" s="23"/>
      <c r="R16" s="46">
        <f t="shared" si="10"/>
        <v>13.7</v>
      </c>
      <c r="S16" s="47"/>
      <c r="T16" s="14" t="s">
        <v>4</v>
      </c>
      <c r="U16" s="14"/>
      <c r="V16" s="22">
        <v>252</v>
      </c>
      <c r="W16" s="23"/>
      <c r="X16" s="46">
        <f t="shared" si="11"/>
        <v>15.2</v>
      </c>
      <c r="Y16" s="47"/>
      <c r="Z16" s="14" t="s">
        <v>4</v>
      </c>
      <c r="AA16" s="25"/>
      <c r="AB16" s="22">
        <v>15099</v>
      </c>
      <c r="AC16" s="23"/>
      <c r="AD16" s="46">
        <f t="shared" si="12"/>
        <v>5.1</v>
      </c>
      <c r="AE16" s="47"/>
      <c r="AF16" s="14" t="s">
        <v>4</v>
      </c>
      <c r="AG16" s="15"/>
      <c r="AH16" s="22">
        <v>13399</v>
      </c>
      <c r="AI16" s="23"/>
      <c r="AJ16" s="46">
        <f t="shared" si="13"/>
        <v>3.4</v>
      </c>
      <c r="AK16" s="47"/>
      <c r="AL16" s="14" t="s">
        <v>4</v>
      </c>
      <c r="AM16" s="15"/>
      <c r="AN16" s="22">
        <v>15254</v>
      </c>
      <c r="AO16" s="23"/>
      <c r="AP16" s="46">
        <f t="shared" si="14"/>
        <v>2.5</v>
      </c>
      <c r="AQ16" s="47"/>
      <c r="AR16" s="14" t="s">
        <v>4</v>
      </c>
      <c r="AS16" s="15"/>
      <c r="AT16" s="22">
        <v>15191</v>
      </c>
      <c r="AU16" s="23"/>
      <c r="AV16" s="46">
        <f t="shared" si="15"/>
        <v>2.3</v>
      </c>
      <c r="AW16" s="47"/>
      <c r="AX16" s="14" t="s">
        <v>4</v>
      </c>
      <c r="AY16" s="15"/>
      <c r="AZ16" s="45"/>
      <c r="BA16" s="12" t="s">
        <v>21</v>
      </c>
      <c r="BB16" s="9"/>
    </row>
    <row r="17" spans="1:54" ht="30" customHeight="1">
      <c r="A17" s="45"/>
      <c r="B17" s="12" t="s">
        <v>22</v>
      </c>
      <c r="C17" s="9"/>
      <c r="D17" s="23">
        <v>546</v>
      </c>
      <c r="E17" s="23"/>
      <c r="F17" s="46">
        <f t="shared" si="8"/>
        <v>100</v>
      </c>
      <c r="G17" s="47"/>
      <c r="H17" s="14" t="s">
        <v>4</v>
      </c>
      <c r="I17" s="15"/>
      <c r="J17" s="22">
        <v>540</v>
      </c>
      <c r="K17" s="23"/>
      <c r="L17" s="46">
        <f t="shared" si="9"/>
        <v>100</v>
      </c>
      <c r="M17" s="47"/>
      <c r="N17" s="14" t="s">
        <v>4</v>
      </c>
      <c r="O17" s="15"/>
      <c r="P17" s="22">
        <v>747</v>
      </c>
      <c r="Q17" s="23"/>
      <c r="R17" s="46">
        <f t="shared" si="10"/>
        <v>100</v>
      </c>
      <c r="S17" s="47"/>
      <c r="T17" s="14" t="s">
        <v>4</v>
      </c>
      <c r="U17" s="14"/>
      <c r="V17" s="22">
        <v>1659</v>
      </c>
      <c r="W17" s="23"/>
      <c r="X17" s="46">
        <f t="shared" si="11"/>
        <v>100</v>
      </c>
      <c r="Y17" s="47"/>
      <c r="Z17" s="14" t="s">
        <v>4</v>
      </c>
      <c r="AA17" s="25"/>
      <c r="AB17" s="22">
        <v>296928</v>
      </c>
      <c r="AC17" s="23"/>
      <c r="AD17" s="46">
        <f t="shared" si="12"/>
        <v>100</v>
      </c>
      <c r="AE17" s="47"/>
      <c r="AF17" s="14" t="s">
        <v>4</v>
      </c>
      <c r="AG17" s="15"/>
      <c r="AH17" s="22">
        <v>390460</v>
      </c>
      <c r="AI17" s="23"/>
      <c r="AJ17" s="46">
        <f t="shared" si="13"/>
        <v>100</v>
      </c>
      <c r="AK17" s="47"/>
      <c r="AL17" s="14" t="s">
        <v>4</v>
      </c>
      <c r="AM17" s="15"/>
      <c r="AN17" s="22">
        <v>613102</v>
      </c>
      <c r="AO17" s="23"/>
      <c r="AP17" s="46">
        <f t="shared" si="14"/>
        <v>100</v>
      </c>
      <c r="AQ17" s="47"/>
      <c r="AR17" s="14" t="s">
        <v>4</v>
      </c>
      <c r="AS17" s="15"/>
      <c r="AT17" s="22">
        <v>670788</v>
      </c>
      <c r="AU17" s="23"/>
      <c r="AV17" s="46">
        <f t="shared" si="15"/>
        <v>100</v>
      </c>
      <c r="AW17" s="47"/>
      <c r="AX17" s="14" t="s">
        <v>4</v>
      </c>
      <c r="AY17" s="15"/>
      <c r="AZ17" s="45"/>
      <c r="BA17" s="12" t="s">
        <v>22</v>
      </c>
      <c r="BB17" s="9"/>
    </row>
    <row r="18" spans="1:54" ht="27.75" customHeight="1">
      <c r="A18" s="45" t="s">
        <v>5</v>
      </c>
      <c r="B18" s="49"/>
      <c r="C18" s="50"/>
      <c r="D18" s="23"/>
      <c r="E18" s="23"/>
      <c r="F18" s="46"/>
      <c r="G18" s="47"/>
      <c r="H18" s="48"/>
      <c r="I18" s="15"/>
      <c r="J18" s="22"/>
      <c r="K18" s="15"/>
      <c r="L18" s="46"/>
      <c r="M18" s="47"/>
      <c r="N18" s="48"/>
      <c r="O18" s="15"/>
      <c r="P18" s="22"/>
      <c r="Q18" s="23"/>
      <c r="R18" s="46"/>
      <c r="S18" s="47"/>
      <c r="T18" s="48"/>
      <c r="U18" s="48"/>
      <c r="V18" s="22"/>
      <c r="W18" s="23"/>
      <c r="X18" s="46"/>
      <c r="Y18" s="47"/>
      <c r="Z18" s="48"/>
      <c r="AA18" s="47"/>
      <c r="AB18" s="22"/>
      <c r="AC18" s="23"/>
      <c r="AD18" s="46"/>
      <c r="AE18" s="47"/>
      <c r="AF18" s="48"/>
      <c r="AG18" s="15"/>
      <c r="AH18" s="22"/>
      <c r="AI18" s="23"/>
      <c r="AJ18" s="46"/>
      <c r="AK18" s="47"/>
      <c r="AL18" s="48"/>
      <c r="AM18" s="15"/>
      <c r="AN18" s="22"/>
      <c r="AO18" s="23"/>
      <c r="AP18" s="46"/>
      <c r="AQ18" s="47"/>
      <c r="AR18" s="48"/>
      <c r="AS18" s="15"/>
      <c r="AT18" s="22"/>
      <c r="AU18" s="23"/>
      <c r="AV18" s="46"/>
      <c r="AW18" s="47"/>
      <c r="AX18" s="48"/>
      <c r="AY18" s="15"/>
      <c r="AZ18" s="45" t="s">
        <v>5</v>
      </c>
      <c r="BA18" s="49"/>
      <c r="BB18" s="50"/>
    </row>
    <row r="19" spans="1:54" ht="28.5" customHeight="1">
      <c r="A19" s="45"/>
      <c r="B19" s="12" t="s">
        <v>14</v>
      </c>
      <c r="C19" s="9"/>
      <c r="D19" s="23">
        <v>376</v>
      </c>
      <c r="E19" s="23"/>
      <c r="F19" s="46">
        <f>ROUND(D19/D$29*100,1)</f>
        <v>20.7</v>
      </c>
      <c r="G19" s="47"/>
      <c r="H19" s="48">
        <f>ROUND(D19/D$26*100,1)</f>
        <v>37.1</v>
      </c>
      <c r="I19" s="15"/>
      <c r="J19" s="22">
        <v>355</v>
      </c>
      <c r="K19" s="23"/>
      <c r="L19" s="46">
        <f>ROUND(J19/J$29*100,1)</f>
        <v>26.2</v>
      </c>
      <c r="M19" s="47"/>
      <c r="N19" s="48">
        <f>ROUND(J19/J$26*100,1)</f>
        <v>45</v>
      </c>
      <c r="O19" s="15"/>
      <c r="P19" s="22">
        <v>379</v>
      </c>
      <c r="Q19" s="23"/>
      <c r="R19" s="46">
        <f>ROUND(P19/P$29*100,1)</f>
        <v>23.8</v>
      </c>
      <c r="S19" s="47"/>
      <c r="T19" s="48">
        <f>ROUND(P19/P$26*100,1)</f>
        <v>42.8</v>
      </c>
      <c r="U19" s="48"/>
      <c r="V19" s="22">
        <v>502</v>
      </c>
      <c r="W19" s="23"/>
      <c r="X19" s="46">
        <f>ROUND(V19/V$29*100,1)</f>
        <v>26.4</v>
      </c>
      <c r="Y19" s="47"/>
      <c r="Z19" s="48">
        <f>ROUND(V19/V$26*100,1)</f>
        <v>39.5</v>
      </c>
      <c r="AA19" s="47"/>
      <c r="AB19" s="22">
        <v>110123</v>
      </c>
      <c r="AC19" s="23"/>
      <c r="AD19" s="46">
        <f>ROUND(AB19/AB$29*100,1)</f>
        <v>44.4</v>
      </c>
      <c r="AE19" s="47"/>
      <c r="AF19" s="48">
        <f>ROUND(AB19/AB$26*100,1)</f>
        <v>49.4</v>
      </c>
      <c r="AG19" s="15"/>
      <c r="AH19" s="22">
        <v>138904</v>
      </c>
      <c r="AI19" s="23"/>
      <c r="AJ19" s="46">
        <f>ROUND(AH19/AH$29*100,1)</f>
        <v>45.8</v>
      </c>
      <c r="AK19" s="47"/>
      <c r="AL19" s="48">
        <f>ROUND(AH19/AH$26*100,1)</f>
        <v>52</v>
      </c>
      <c r="AM19" s="15"/>
      <c r="AN19" s="22">
        <v>184865</v>
      </c>
      <c r="AO19" s="23"/>
      <c r="AP19" s="46">
        <f>ROUND(AN19/AN$29*100,1)</f>
        <v>40.2</v>
      </c>
      <c r="AQ19" s="47"/>
      <c r="AR19" s="48">
        <f>ROUND(AN19/AN$26*100,1)</f>
        <v>46.2</v>
      </c>
      <c r="AS19" s="15"/>
      <c r="AT19" s="22">
        <v>200432</v>
      </c>
      <c r="AU19" s="23"/>
      <c r="AV19" s="46">
        <f>ROUND(AT19/AT$29*100,1)</f>
        <v>42.4</v>
      </c>
      <c r="AW19" s="47"/>
      <c r="AX19" s="48">
        <f>ROUND(AT19/AT$26*100,1)</f>
        <v>48.1</v>
      </c>
      <c r="AY19" s="15"/>
      <c r="AZ19" s="45"/>
      <c r="BA19" s="12" t="s">
        <v>14</v>
      </c>
      <c r="BB19" s="9"/>
    </row>
    <row r="20" spans="1:54" ht="30" customHeight="1">
      <c r="A20" s="45"/>
      <c r="B20" s="12" t="s">
        <v>15</v>
      </c>
      <c r="C20" s="9"/>
      <c r="D20" s="14" t="s">
        <v>4</v>
      </c>
      <c r="E20" s="15"/>
      <c r="F20" s="14" t="s">
        <v>4</v>
      </c>
      <c r="G20" s="47"/>
      <c r="H20" s="14" t="s">
        <v>4</v>
      </c>
      <c r="I20" s="15"/>
      <c r="J20" s="14" t="s">
        <v>4</v>
      </c>
      <c r="K20" s="15"/>
      <c r="L20" s="14" t="s">
        <v>4</v>
      </c>
      <c r="M20" s="47"/>
      <c r="N20" s="14" t="s">
        <v>4</v>
      </c>
      <c r="O20" s="15"/>
      <c r="P20" s="14" t="s">
        <v>4</v>
      </c>
      <c r="Q20" s="15"/>
      <c r="R20" s="14" t="s">
        <v>4</v>
      </c>
      <c r="S20" s="47"/>
      <c r="T20" s="14" t="s">
        <v>4</v>
      </c>
      <c r="U20" s="15"/>
      <c r="V20" s="24" t="s">
        <v>4</v>
      </c>
      <c r="W20" s="15"/>
      <c r="X20" s="14" t="s">
        <v>4</v>
      </c>
      <c r="Y20" s="47"/>
      <c r="Z20" s="14" t="s">
        <v>4</v>
      </c>
      <c r="AA20" s="15"/>
      <c r="AB20" s="24" t="s">
        <v>4</v>
      </c>
      <c r="AC20" s="15"/>
      <c r="AD20" s="14" t="s">
        <v>4</v>
      </c>
      <c r="AE20" s="47"/>
      <c r="AF20" s="14" t="s">
        <v>4</v>
      </c>
      <c r="AG20" s="15"/>
      <c r="AH20" s="14" t="s">
        <v>4</v>
      </c>
      <c r="AI20" s="15"/>
      <c r="AJ20" s="14" t="s">
        <v>4</v>
      </c>
      <c r="AK20" s="47"/>
      <c r="AL20" s="14" t="s">
        <v>4</v>
      </c>
      <c r="AM20" s="15"/>
      <c r="AN20" s="14" t="s">
        <v>4</v>
      </c>
      <c r="AO20" s="15"/>
      <c r="AP20" s="14" t="s">
        <v>4</v>
      </c>
      <c r="AQ20" s="47"/>
      <c r="AR20" s="14" t="s">
        <v>4</v>
      </c>
      <c r="AS20" s="15"/>
      <c r="AT20" s="22">
        <v>411</v>
      </c>
      <c r="AU20" s="23"/>
      <c r="AV20" s="46">
        <f>ROUND(AT20/AT$29*100,1)</f>
        <v>0.1</v>
      </c>
      <c r="AW20" s="47"/>
      <c r="AX20" s="48">
        <f>ROUND(AT20/AT$26*100,1)</f>
        <v>0.1</v>
      </c>
      <c r="AY20" s="15"/>
      <c r="AZ20" s="45"/>
      <c r="BA20" s="12" t="s">
        <v>15</v>
      </c>
      <c r="BB20" s="9"/>
    </row>
    <row r="21" spans="1:54" ht="16.5" customHeight="1">
      <c r="A21" s="45"/>
      <c r="B21" s="12"/>
      <c r="C21" s="9"/>
      <c r="D21" s="23"/>
      <c r="E21" s="23"/>
      <c r="F21" s="46"/>
      <c r="G21" s="47"/>
      <c r="H21" s="48"/>
      <c r="I21" s="15"/>
      <c r="J21" s="23"/>
      <c r="K21" s="23"/>
      <c r="L21" s="46"/>
      <c r="M21" s="47"/>
      <c r="N21" s="48"/>
      <c r="O21" s="15"/>
      <c r="P21" s="22"/>
      <c r="Q21" s="23"/>
      <c r="R21" s="46"/>
      <c r="S21" s="47"/>
      <c r="T21" s="48"/>
      <c r="U21" s="15"/>
      <c r="V21" s="22"/>
      <c r="W21" s="23"/>
      <c r="X21" s="46"/>
      <c r="Y21" s="47"/>
      <c r="Z21" s="48"/>
      <c r="AA21" s="47"/>
      <c r="AB21" s="22"/>
      <c r="AC21" s="23"/>
      <c r="AD21" s="46"/>
      <c r="AE21" s="47"/>
      <c r="AF21" s="48"/>
      <c r="AG21" s="15"/>
      <c r="AH21" s="22"/>
      <c r="AI21" s="23"/>
      <c r="AJ21" s="46"/>
      <c r="AK21" s="47"/>
      <c r="AL21" s="48"/>
      <c r="AM21" s="15"/>
      <c r="AN21" s="22"/>
      <c r="AO21" s="23"/>
      <c r="AP21" s="46"/>
      <c r="AQ21" s="47"/>
      <c r="AR21" s="48"/>
      <c r="AS21" s="15"/>
      <c r="AT21" s="22"/>
      <c r="AU21" s="23"/>
      <c r="AV21" s="46"/>
      <c r="AW21" s="47"/>
      <c r="AX21" s="48"/>
      <c r="AY21" s="15"/>
      <c r="AZ21" s="45"/>
      <c r="BA21" s="12"/>
      <c r="BB21" s="9"/>
    </row>
    <row r="22" spans="1:54" ht="15" customHeight="1">
      <c r="A22" s="45"/>
      <c r="B22" s="17" t="s">
        <v>50</v>
      </c>
      <c r="C22" s="9" t="s">
        <v>51</v>
      </c>
      <c r="D22" s="90" t="s">
        <v>4</v>
      </c>
      <c r="E22" s="23"/>
      <c r="F22" s="87" t="s">
        <v>4</v>
      </c>
      <c r="G22" s="47"/>
      <c r="H22" s="87" t="s">
        <v>4</v>
      </c>
      <c r="I22" s="15"/>
      <c r="J22" s="90" t="s">
        <v>4</v>
      </c>
      <c r="K22" s="23"/>
      <c r="L22" s="87" t="s">
        <v>4</v>
      </c>
      <c r="M22" s="47"/>
      <c r="N22" s="87" t="s">
        <v>4</v>
      </c>
      <c r="O22" s="15"/>
      <c r="P22" s="90" t="s">
        <v>4</v>
      </c>
      <c r="Q22" s="23"/>
      <c r="R22" s="87" t="s">
        <v>4</v>
      </c>
      <c r="S22" s="47"/>
      <c r="T22" s="87" t="s">
        <v>4</v>
      </c>
      <c r="U22" s="15"/>
      <c r="V22" s="76">
        <v>100</v>
      </c>
      <c r="W22" s="23"/>
      <c r="X22" s="77">
        <f>ROUND(V22/V$17*100,1)</f>
        <v>6</v>
      </c>
      <c r="Y22" s="47"/>
      <c r="Z22" s="77">
        <f>ROUND(V22/V$14*100,1)</f>
        <v>8.3</v>
      </c>
      <c r="AA22" s="15"/>
      <c r="AB22" s="76">
        <v>37289</v>
      </c>
      <c r="AC22" s="23"/>
      <c r="AD22" s="77">
        <f>ROUND(AB22/AB$29*100,1)</f>
        <v>15</v>
      </c>
      <c r="AE22" s="47"/>
      <c r="AF22" s="77">
        <f>ROUND(AB22/AB$26*100,1)</f>
        <v>16.7</v>
      </c>
      <c r="AG22" s="15"/>
      <c r="AH22" s="76">
        <v>38936</v>
      </c>
      <c r="AI22" s="23"/>
      <c r="AJ22" s="77">
        <f>ROUND(AH22/AH$29*100,1)</f>
        <v>12.8</v>
      </c>
      <c r="AK22" s="47"/>
      <c r="AL22" s="77">
        <f>ROUND(AH22/AH$26*100,1)</f>
        <v>14.6</v>
      </c>
      <c r="AM22" s="15"/>
      <c r="AN22" s="76">
        <v>53800</v>
      </c>
      <c r="AO22" s="23"/>
      <c r="AP22" s="77">
        <f>ROUND(AN22/AN$29*100,1)</f>
        <v>11.7</v>
      </c>
      <c r="AQ22" s="47"/>
      <c r="AR22" s="77">
        <f>ROUND(AN22/AN$26*100,1)</f>
        <v>13.4</v>
      </c>
      <c r="AS22" s="15"/>
      <c r="AT22" s="76">
        <v>40146</v>
      </c>
      <c r="AU22" s="23"/>
      <c r="AV22" s="77">
        <f>ROUND(AT22/AT$29*100,1)</f>
        <v>8.5</v>
      </c>
      <c r="AW22" s="47"/>
      <c r="AX22" s="77">
        <f>ROUND(AT22/AT$26*100,1)</f>
        <v>9.6</v>
      </c>
      <c r="AY22" s="15"/>
      <c r="AZ22" s="45"/>
      <c r="BA22" s="17" t="s">
        <v>50</v>
      </c>
      <c r="BB22" s="9" t="s">
        <v>51</v>
      </c>
    </row>
    <row r="23" spans="1:54" ht="15" customHeight="1">
      <c r="A23" s="45"/>
      <c r="B23" s="18" t="s">
        <v>49</v>
      </c>
      <c r="C23" s="9"/>
      <c r="D23" s="90"/>
      <c r="E23" s="23"/>
      <c r="F23" s="87"/>
      <c r="G23" s="47"/>
      <c r="H23" s="87"/>
      <c r="I23" s="15"/>
      <c r="J23" s="90"/>
      <c r="K23" s="23"/>
      <c r="L23" s="87"/>
      <c r="M23" s="47"/>
      <c r="N23" s="87"/>
      <c r="O23" s="15"/>
      <c r="P23" s="90"/>
      <c r="Q23" s="23"/>
      <c r="R23" s="87"/>
      <c r="S23" s="47"/>
      <c r="T23" s="87"/>
      <c r="U23" s="15"/>
      <c r="V23" s="76"/>
      <c r="W23" s="23"/>
      <c r="X23" s="76"/>
      <c r="Y23" s="47"/>
      <c r="Z23" s="76"/>
      <c r="AA23" s="15"/>
      <c r="AB23" s="76"/>
      <c r="AC23" s="23"/>
      <c r="AD23" s="76"/>
      <c r="AE23" s="47"/>
      <c r="AF23" s="76"/>
      <c r="AG23" s="15"/>
      <c r="AH23" s="76"/>
      <c r="AI23" s="23"/>
      <c r="AJ23" s="76"/>
      <c r="AK23" s="47"/>
      <c r="AL23" s="76"/>
      <c r="AM23" s="15"/>
      <c r="AN23" s="76"/>
      <c r="AO23" s="23"/>
      <c r="AP23" s="76"/>
      <c r="AQ23" s="47"/>
      <c r="AR23" s="76"/>
      <c r="AS23" s="15"/>
      <c r="AT23" s="76"/>
      <c r="AU23" s="23"/>
      <c r="AV23" s="76"/>
      <c r="AW23" s="47"/>
      <c r="AX23" s="76"/>
      <c r="AY23" s="15"/>
      <c r="AZ23" s="45"/>
      <c r="BA23" s="18" t="s">
        <v>49</v>
      </c>
      <c r="BB23" s="9"/>
    </row>
    <row r="24" spans="1:54" ht="30" customHeight="1">
      <c r="A24" s="45"/>
      <c r="B24" s="12" t="s">
        <v>23</v>
      </c>
      <c r="C24" s="9"/>
      <c r="D24" s="23">
        <v>162</v>
      </c>
      <c r="E24" s="23"/>
      <c r="F24" s="46">
        <f aca="true" t="shared" si="16" ref="F24:F29">ROUND(D24/D$29*100,1)</f>
        <v>8.9</v>
      </c>
      <c r="G24" s="47"/>
      <c r="H24" s="48">
        <f>ROUND(D24/D$26*100,1)</f>
        <v>16</v>
      </c>
      <c r="I24" s="15"/>
      <c r="J24" s="22">
        <v>135</v>
      </c>
      <c r="K24" s="23"/>
      <c r="L24" s="46">
        <f aca="true" t="shared" si="17" ref="L24:L29">ROUND(J24/J$29*100,1)</f>
        <v>10</v>
      </c>
      <c r="M24" s="47"/>
      <c r="N24" s="48">
        <f>ROUND(J24/J$26*100,1)</f>
        <v>17.1</v>
      </c>
      <c r="O24" s="15"/>
      <c r="P24" s="22">
        <v>161</v>
      </c>
      <c r="Q24" s="23"/>
      <c r="R24" s="46">
        <f aca="true" t="shared" si="18" ref="R24:R29">ROUND(P24/P$29*100,1)</f>
        <v>10.1</v>
      </c>
      <c r="S24" s="47"/>
      <c r="T24" s="48">
        <f>ROUND(P24/P$26*100,1)</f>
        <v>18.2</v>
      </c>
      <c r="U24" s="48"/>
      <c r="V24" s="22">
        <v>115</v>
      </c>
      <c r="W24" s="23"/>
      <c r="X24" s="46">
        <f aca="true" t="shared" si="19" ref="X24:X29">ROUND(V24/V$29*100,1)</f>
        <v>6.1</v>
      </c>
      <c r="Y24" s="47"/>
      <c r="Z24" s="48">
        <f>ROUND(V24/V$26*100,1)</f>
        <v>9</v>
      </c>
      <c r="AA24" s="47"/>
      <c r="AB24" s="22">
        <v>47832</v>
      </c>
      <c r="AC24" s="23"/>
      <c r="AD24" s="46">
        <f aca="true" t="shared" si="20" ref="AD24:AD29">ROUND(AB24/AB$29*100,1)</f>
        <v>19.3</v>
      </c>
      <c r="AE24" s="47"/>
      <c r="AF24" s="48">
        <f>ROUND(AB24/AB$26*100,1)</f>
        <v>21.5</v>
      </c>
      <c r="AG24" s="15"/>
      <c r="AH24" s="22">
        <v>51904</v>
      </c>
      <c r="AI24" s="23"/>
      <c r="AJ24" s="46">
        <f aca="true" t="shared" si="21" ref="AJ24:AJ29">ROUND(AH24/AH$29*100,1)</f>
        <v>17.1</v>
      </c>
      <c r="AK24" s="47"/>
      <c r="AL24" s="48">
        <f>ROUND(AH24/AH$26*100,1)</f>
        <v>19.4</v>
      </c>
      <c r="AM24" s="15"/>
      <c r="AN24" s="22">
        <v>88515</v>
      </c>
      <c r="AO24" s="23"/>
      <c r="AP24" s="46">
        <f aca="true" t="shared" si="22" ref="AP24:AP29">ROUND(AN24/AN$29*100,1)</f>
        <v>19.3</v>
      </c>
      <c r="AQ24" s="47"/>
      <c r="AR24" s="48">
        <f>ROUND(AN24/AN$26*100,1)</f>
        <v>22.1</v>
      </c>
      <c r="AS24" s="15"/>
      <c r="AT24" s="22">
        <v>86481</v>
      </c>
      <c r="AU24" s="23"/>
      <c r="AV24" s="46">
        <f aca="true" t="shared" si="23" ref="AV24:AV29">ROUND(AT24/AT$29*100,1)</f>
        <v>18.3</v>
      </c>
      <c r="AW24" s="47"/>
      <c r="AX24" s="48">
        <f>ROUND(AT24/AT$26*100,1)</f>
        <v>20.7</v>
      </c>
      <c r="AY24" s="15"/>
      <c r="AZ24" s="45"/>
      <c r="BA24" s="12" t="s">
        <v>23</v>
      </c>
      <c r="BB24" s="9"/>
    </row>
    <row r="25" spans="1:54" ht="30" customHeight="1">
      <c r="A25" s="45"/>
      <c r="B25" s="12" t="s">
        <v>18</v>
      </c>
      <c r="C25" s="9"/>
      <c r="D25" s="23">
        <f>D26-SUM(D19:D24)</f>
        <v>476</v>
      </c>
      <c r="E25" s="23"/>
      <c r="F25" s="46">
        <f t="shared" si="16"/>
        <v>26.3</v>
      </c>
      <c r="G25" s="47"/>
      <c r="H25" s="48">
        <f>ROUND(D25/D$26*100,1)</f>
        <v>46.9</v>
      </c>
      <c r="I25" s="15"/>
      <c r="J25" s="22">
        <f>J26-SUM(J19:J24)</f>
        <v>299</v>
      </c>
      <c r="K25" s="23"/>
      <c r="L25" s="46">
        <f t="shared" si="17"/>
        <v>22.1</v>
      </c>
      <c r="M25" s="47"/>
      <c r="N25" s="48">
        <f>ROUND(J25/J$26*100,1)</f>
        <v>37.9</v>
      </c>
      <c r="O25" s="15"/>
      <c r="P25" s="22">
        <f>P26-SUM(P19:P24)</f>
        <v>346</v>
      </c>
      <c r="Q25" s="23"/>
      <c r="R25" s="46">
        <f t="shared" si="18"/>
        <v>21.7</v>
      </c>
      <c r="S25" s="47"/>
      <c r="T25" s="48">
        <f>ROUND(P25/P$26*100,1)</f>
        <v>39.1</v>
      </c>
      <c r="U25" s="48"/>
      <c r="V25" s="22">
        <f>V26-SUM(V19:V24)</f>
        <v>555</v>
      </c>
      <c r="W25" s="23"/>
      <c r="X25" s="46">
        <f t="shared" si="19"/>
        <v>29.2</v>
      </c>
      <c r="Y25" s="47"/>
      <c r="Z25" s="48">
        <f>ROUND(V25/V$26*100,1)</f>
        <v>43.6</v>
      </c>
      <c r="AA25" s="47"/>
      <c r="AB25" s="22">
        <f>AB26-SUM(AB19:AB24)</f>
        <v>27464</v>
      </c>
      <c r="AC25" s="23"/>
      <c r="AD25" s="46">
        <f t="shared" si="20"/>
        <v>11.1</v>
      </c>
      <c r="AE25" s="47"/>
      <c r="AF25" s="48">
        <f>ROUND(AB25/AB$26*100,1)</f>
        <v>12.3</v>
      </c>
      <c r="AG25" s="15"/>
      <c r="AH25" s="22">
        <f>AH26-SUM(AH19:AH24)</f>
        <v>37601</v>
      </c>
      <c r="AI25" s="23"/>
      <c r="AJ25" s="46">
        <f t="shared" si="21"/>
        <v>12.4</v>
      </c>
      <c r="AK25" s="47"/>
      <c r="AL25" s="48">
        <f>ROUND(AH25/AH$26*100,1)</f>
        <v>14.1</v>
      </c>
      <c r="AM25" s="15"/>
      <c r="AN25" s="22">
        <f>AN26-SUM(AN19:AN24)</f>
        <v>72849</v>
      </c>
      <c r="AO25" s="23"/>
      <c r="AP25" s="46">
        <f t="shared" si="22"/>
        <v>15.8</v>
      </c>
      <c r="AQ25" s="47"/>
      <c r="AR25" s="48">
        <f>ROUND(AN25/AN$26*100,1)</f>
        <v>18.2</v>
      </c>
      <c r="AS25" s="15"/>
      <c r="AT25" s="22">
        <f>AT26-SUM(AT19:AT24)</f>
        <v>89567</v>
      </c>
      <c r="AU25" s="23"/>
      <c r="AV25" s="46">
        <f t="shared" si="23"/>
        <v>18.9</v>
      </c>
      <c r="AW25" s="47"/>
      <c r="AX25" s="48">
        <f>ROUND(AT25/AT$26*100,1)</f>
        <v>21.5</v>
      </c>
      <c r="AY25" s="15"/>
      <c r="AZ25" s="45"/>
      <c r="BA25" s="12" t="s">
        <v>18</v>
      </c>
      <c r="BB25" s="9"/>
    </row>
    <row r="26" spans="1:54" ht="30" customHeight="1">
      <c r="A26" s="45"/>
      <c r="B26" s="12" t="s">
        <v>20</v>
      </c>
      <c r="C26" s="9"/>
      <c r="D26" s="23">
        <f>D29-D27-D28</f>
        <v>1014</v>
      </c>
      <c r="E26" s="23"/>
      <c r="F26" s="46">
        <f t="shared" si="16"/>
        <v>55.9</v>
      </c>
      <c r="G26" s="47"/>
      <c r="H26" s="48">
        <f>ROUND(D26/D$26*100,1)</f>
        <v>100</v>
      </c>
      <c r="I26" s="15"/>
      <c r="J26" s="22">
        <f>J29-J27-J28</f>
        <v>789</v>
      </c>
      <c r="K26" s="23"/>
      <c r="L26" s="46">
        <f t="shared" si="17"/>
        <v>58.2</v>
      </c>
      <c r="M26" s="47"/>
      <c r="N26" s="48">
        <f>ROUND(J26/J$26*100,1)</f>
        <v>100</v>
      </c>
      <c r="O26" s="15"/>
      <c r="P26" s="22">
        <f>P29-P27-P28</f>
        <v>886</v>
      </c>
      <c r="Q26" s="23"/>
      <c r="R26" s="46">
        <f t="shared" si="18"/>
        <v>55.7</v>
      </c>
      <c r="S26" s="47"/>
      <c r="T26" s="48">
        <f>ROUND(P26/P$26*100,1)</f>
        <v>100</v>
      </c>
      <c r="U26" s="48"/>
      <c r="V26" s="22">
        <f>V29-V27-V28</f>
        <v>1272</v>
      </c>
      <c r="W26" s="23"/>
      <c r="X26" s="46">
        <f t="shared" si="19"/>
        <v>66.9</v>
      </c>
      <c r="Y26" s="47"/>
      <c r="Z26" s="48">
        <f>ROUND(V26/V$26*100,1)</f>
        <v>100</v>
      </c>
      <c r="AA26" s="47"/>
      <c r="AB26" s="22">
        <f>AB29-AB27-AB28</f>
        <v>222708</v>
      </c>
      <c r="AC26" s="23"/>
      <c r="AD26" s="46">
        <f t="shared" si="20"/>
        <v>89.8</v>
      </c>
      <c r="AE26" s="47"/>
      <c r="AF26" s="48">
        <f>ROUND(AB26/AB$26*100,1)</f>
        <v>100</v>
      </c>
      <c r="AG26" s="15"/>
      <c r="AH26" s="22">
        <f>AH29-AH27-AH28</f>
        <v>267345</v>
      </c>
      <c r="AI26" s="23"/>
      <c r="AJ26" s="46">
        <f t="shared" si="21"/>
        <v>88.2</v>
      </c>
      <c r="AK26" s="47"/>
      <c r="AL26" s="48">
        <f>ROUND(AH26/AH$26*100,1)</f>
        <v>100</v>
      </c>
      <c r="AM26" s="15"/>
      <c r="AN26" s="22">
        <f>AN29-AN27-AN28</f>
        <v>400029</v>
      </c>
      <c r="AO26" s="23"/>
      <c r="AP26" s="46">
        <f t="shared" si="22"/>
        <v>87</v>
      </c>
      <c r="AQ26" s="47"/>
      <c r="AR26" s="48">
        <f>ROUND(AN26/AN$26*100,1)</f>
        <v>100</v>
      </c>
      <c r="AS26" s="15"/>
      <c r="AT26" s="22">
        <f>AT29-AT27-AT28</f>
        <v>417037</v>
      </c>
      <c r="AU26" s="23"/>
      <c r="AV26" s="46">
        <f t="shared" si="23"/>
        <v>88.2</v>
      </c>
      <c r="AW26" s="47"/>
      <c r="AX26" s="48">
        <f>ROUND(AT26/AT$26*100,1)</f>
        <v>100</v>
      </c>
      <c r="AY26" s="15"/>
      <c r="AZ26" s="45"/>
      <c r="BA26" s="12" t="s">
        <v>20</v>
      </c>
      <c r="BB26" s="9"/>
    </row>
    <row r="27" spans="1:54" ht="30" customHeight="1">
      <c r="A27" s="45"/>
      <c r="B27" s="12" t="s">
        <v>19</v>
      </c>
      <c r="C27" s="9"/>
      <c r="D27" s="23">
        <v>556</v>
      </c>
      <c r="E27" s="23"/>
      <c r="F27" s="46">
        <f t="shared" si="16"/>
        <v>30.7</v>
      </c>
      <c r="G27" s="47"/>
      <c r="H27" s="14" t="s">
        <v>4</v>
      </c>
      <c r="I27" s="15"/>
      <c r="J27" s="22">
        <v>388</v>
      </c>
      <c r="K27" s="23"/>
      <c r="L27" s="46">
        <f t="shared" si="17"/>
        <v>28.6</v>
      </c>
      <c r="M27" s="47"/>
      <c r="N27" s="14" t="s">
        <v>4</v>
      </c>
      <c r="O27" s="15"/>
      <c r="P27" s="22">
        <v>510</v>
      </c>
      <c r="Q27" s="23"/>
      <c r="R27" s="46">
        <f t="shared" si="18"/>
        <v>32.1</v>
      </c>
      <c r="S27" s="47"/>
      <c r="T27" s="14" t="s">
        <v>4</v>
      </c>
      <c r="U27" s="14"/>
      <c r="V27" s="22">
        <v>210</v>
      </c>
      <c r="W27" s="23"/>
      <c r="X27" s="46">
        <f t="shared" si="19"/>
        <v>11.1</v>
      </c>
      <c r="Y27" s="47"/>
      <c r="Z27" s="14" t="s">
        <v>4</v>
      </c>
      <c r="AA27" s="25"/>
      <c r="AB27" s="22">
        <v>15015</v>
      </c>
      <c r="AC27" s="23"/>
      <c r="AD27" s="46">
        <f t="shared" si="20"/>
        <v>6.1</v>
      </c>
      <c r="AE27" s="47"/>
      <c r="AF27" s="14" t="s">
        <v>4</v>
      </c>
      <c r="AG27" s="15"/>
      <c r="AH27" s="22">
        <v>21638</v>
      </c>
      <c r="AI27" s="23"/>
      <c r="AJ27" s="46">
        <f t="shared" si="21"/>
        <v>7.1</v>
      </c>
      <c r="AK27" s="47"/>
      <c r="AL27" s="14" t="s">
        <v>4</v>
      </c>
      <c r="AM27" s="15"/>
      <c r="AN27" s="22">
        <v>43817</v>
      </c>
      <c r="AO27" s="23"/>
      <c r="AP27" s="46">
        <f t="shared" si="22"/>
        <v>9.5</v>
      </c>
      <c r="AQ27" s="47"/>
      <c r="AR27" s="14" t="s">
        <v>4</v>
      </c>
      <c r="AS27" s="15"/>
      <c r="AT27" s="22">
        <v>38256</v>
      </c>
      <c r="AU27" s="23"/>
      <c r="AV27" s="46">
        <f t="shared" si="23"/>
        <v>8.1</v>
      </c>
      <c r="AW27" s="47"/>
      <c r="AX27" s="14" t="s">
        <v>4</v>
      </c>
      <c r="AY27" s="15"/>
      <c r="AZ27" s="45"/>
      <c r="BA27" s="12" t="s">
        <v>19</v>
      </c>
      <c r="BB27" s="9"/>
    </row>
    <row r="28" spans="1:54" ht="30" customHeight="1">
      <c r="A28" s="45"/>
      <c r="B28" s="12" t="s">
        <v>21</v>
      </c>
      <c r="C28" s="9"/>
      <c r="D28" s="23">
        <v>243</v>
      </c>
      <c r="E28" s="23"/>
      <c r="F28" s="46">
        <f t="shared" si="16"/>
        <v>13.4</v>
      </c>
      <c r="G28" s="47"/>
      <c r="H28" s="14" t="s">
        <v>4</v>
      </c>
      <c r="I28" s="15"/>
      <c r="J28" s="22">
        <v>178</v>
      </c>
      <c r="K28" s="23"/>
      <c r="L28" s="46">
        <f t="shared" si="17"/>
        <v>13.1</v>
      </c>
      <c r="M28" s="47"/>
      <c r="N28" s="14" t="s">
        <v>4</v>
      </c>
      <c r="O28" s="15"/>
      <c r="P28" s="22">
        <v>195</v>
      </c>
      <c r="Q28" s="23"/>
      <c r="R28" s="46">
        <f t="shared" si="18"/>
        <v>12.3</v>
      </c>
      <c r="S28" s="47"/>
      <c r="T28" s="14" t="s">
        <v>4</v>
      </c>
      <c r="U28" s="14"/>
      <c r="V28" s="22">
        <v>418</v>
      </c>
      <c r="W28" s="23"/>
      <c r="X28" s="46">
        <f t="shared" si="19"/>
        <v>22</v>
      </c>
      <c r="Y28" s="47"/>
      <c r="Z28" s="14" t="s">
        <v>4</v>
      </c>
      <c r="AA28" s="25"/>
      <c r="AB28" s="22">
        <v>10298</v>
      </c>
      <c r="AC28" s="23"/>
      <c r="AD28" s="46">
        <f t="shared" si="20"/>
        <v>4.2</v>
      </c>
      <c r="AE28" s="47"/>
      <c r="AF28" s="14" t="s">
        <v>4</v>
      </c>
      <c r="AG28" s="15"/>
      <c r="AH28" s="22">
        <v>14214</v>
      </c>
      <c r="AI28" s="23"/>
      <c r="AJ28" s="46">
        <f t="shared" si="21"/>
        <v>4.7</v>
      </c>
      <c r="AK28" s="47"/>
      <c r="AL28" s="14" t="s">
        <v>4</v>
      </c>
      <c r="AM28" s="15"/>
      <c r="AN28" s="22">
        <v>15863</v>
      </c>
      <c r="AO28" s="23"/>
      <c r="AP28" s="46">
        <f t="shared" si="22"/>
        <v>3.5</v>
      </c>
      <c r="AQ28" s="47"/>
      <c r="AR28" s="14" t="s">
        <v>4</v>
      </c>
      <c r="AS28" s="15"/>
      <c r="AT28" s="22">
        <v>17540</v>
      </c>
      <c r="AU28" s="23"/>
      <c r="AV28" s="46">
        <f t="shared" si="23"/>
        <v>3.7</v>
      </c>
      <c r="AW28" s="47"/>
      <c r="AX28" s="14" t="s">
        <v>4</v>
      </c>
      <c r="AY28" s="15"/>
      <c r="AZ28" s="45"/>
      <c r="BA28" s="12" t="s">
        <v>21</v>
      </c>
      <c r="BB28" s="9"/>
    </row>
    <row r="29" spans="1:54" ht="30" customHeight="1">
      <c r="A29" s="45"/>
      <c r="B29" s="12" t="s">
        <v>24</v>
      </c>
      <c r="C29" s="9"/>
      <c r="D29" s="23">
        <v>1813</v>
      </c>
      <c r="E29" s="23"/>
      <c r="F29" s="46">
        <f t="shared" si="16"/>
        <v>100</v>
      </c>
      <c r="G29" s="47"/>
      <c r="H29" s="14" t="s">
        <v>4</v>
      </c>
      <c r="I29" s="15"/>
      <c r="J29" s="22">
        <v>1355</v>
      </c>
      <c r="K29" s="23"/>
      <c r="L29" s="46">
        <f t="shared" si="17"/>
        <v>100</v>
      </c>
      <c r="M29" s="47"/>
      <c r="N29" s="14" t="s">
        <v>4</v>
      </c>
      <c r="O29" s="15"/>
      <c r="P29" s="22">
        <v>1591</v>
      </c>
      <c r="Q29" s="23"/>
      <c r="R29" s="46">
        <f t="shared" si="18"/>
        <v>100</v>
      </c>
      <c r="S29" s="47"/>
      <c r="T29" s="14" t="s">
        <v>4</v>
      </c>
      <c r="U29" s="14"/>
      <c r="V29" s="22">
        <v>1900</v>
      </c>
      <c r="W29" s="23"/>
      <c r="X29" s="46">
        <f t="shared" si="19"/>
        <v>100</v>
      </c>
      <c r="Y29" s="47"/>
      <c r="Z29" s="14" t="s">
        <v>4</v>
      </c>
      <c r="AA29" s="25"/>
      <c r="AB29" s="22">
        <v>248021</v>
      </c>
      <c r="AC29" s="23"/>
      <c r="AD29" s="46">
        <f t="shared" si="20"/>
        <v>100</v>
      </c>
      <c r="AE29" s="47"/>
      <c r="AF29" s="14" t="s">
        <v>4</v>
      </c>
      <c r="AG29" s="15"/>
      <c r="AH29" s="22">
        <v>303197</v>
      </c>
      <c r="AI29" s="23"/>
      <c r="AJ29" s="46">
        <f t="shared" si="21"/>
        <v>100</v>
      </c>
      <c r="AK29" s="47"/>
      <c r="AL29" s="14" t="s">
        <v>4</v>
      </c>
      <c r="AM29" s="15"/>
      <c r="AN29" s="22">
        <v>459709</v>
      </c>
      <c r="AO29" s="23"/>
      <c r="AP29" s="46">
        <f t="shared" si="22"/>
        <v>100</v>
      </c>
      <c r="AQ29" s="47"/>
      <c r="AR29" s="14" t="s">
        <v>4</v>
      </c>
      <c r="AS29" s="15"/>
      <c r="AT29" s="22">
        <v>472833</v>
      </c>
      <c r="AU29" s="23"/>
      <c r="AV29" s="46">
        <f t="shared" si="23"/>
        <v>100</v>
      </c>
      <c r="AW29" s="47"/>
      <c r="AX29" s="14" t="s">
        <v>4</v>
      </c>
      <c r="AY29" s="15"/>
      <c r="AZ29" s="45"/>
      <c r="BA29" s="12" t="s">
        <v>24</v>
      </c>
      <c r="BB29" s="9"/>
    </row>
    <row r="30" spans="1:54" ht="28.5" customHeight="1">
      <c r="A30" s="45" t="s">
        <v>52</v>
      </c>
      <c r="B30" s="26"/>
      <c r="C30" s="3"/>
      <c r="D30" s="23"/>
      <c r="E30" s="23"/>
      <c r="F30" s="46"/>
      <c r="G30" s="47"/>
      <c r="H30" s="48"/>
      <c r="I30" s="15"/>
      <c r="J30" s="22"/>
      <c r="K30" s="15"/>
      <c r="L30" s="46"/>
      <c r="M30" s="47"/>
      <c r="N30" s="48"/>
      <c r="O30" s="15"/>
      <c r="P30" s="22"/>
      <c r="Q30" s="23"/>
      <c r="R30" s="46"/>
      <c r="S30" s="47"/>
      <c r="T30" s="48"/>
      <c r="U30" s="48"/>
      <c r="V30" s="22"/>
      <c r="W30" s="23"/>
      <c r="X30" s="46"/>
      <c r="Y30" s="47"/>
      <c r="Z30" s="48"/>
      <c r="AA30" s="47"/>
      <c r="AB30" s="22"/>
      <c r="AC30" s="23"/>
      <c r="AD30" s="46"/>
      <c r="AE30" s="47"/>
      <c r="AF30" s="48"/>
      <c r="AG30" s="15"/>
      <c r="AH30" s="22"/>
      <c r="AI30" s="23"/>
      <c r="AJ30" s="46"/>
      <c r="AK30" s="47"/>
      <c r="AL30" s="48"/>
      <c r="AM30" s="15"/>
      <c r="AN30" s="22"/>
      <c r="AO30" s="23"/>
      <c r="AP30" s="46"/>
      <c r="AQ30" s="47"/>
      <c r="AR30" s="48"/>
      <c r="AS30" s="15"/>
      <c r="AT30" s="22"/>
      <c r="AU30" s="23"/>
      <c r="AV30" s="46"/>
      <c r="AW30" s="47"/>
      <c r="AX30" s="48"/>
      <c r="AY30" s="15"/>
      <c r="AZ30" s="45" t="s">
        <v>52</v>
      </c>
      <c r="BA30" s="26"/>
      <c r="BB30" s="3"/>
    </row>
    <row r="31" spans="1:54" ht="28.5" customHeight="1">
      <c r="A31" s="45"/>
      <c r="B31" s="12" t="s">
        <v>14</v>
      </c>
      <c r="C31" s="9"/>
      <c r="D31" s="22">
        <f>D7+D19</f>
        <v>625</v>
      </c>
      <c r="E31" s="23"/>
      <c r="F31" s="46">
        <f>ROUND(D31/D$41*100,1)</f>
        <v>26.5</v>
      </c>
      <c r="G31" s="47"/>
      <c r="H31" s="48">
        <f>ROUND(D31/D$38*100,1)</f>
        <v>44.3</v>
      </c>
      <c r="I31" s="15"/>
      <c r="J31" s="22">
        <f>J7+J19</f>
        <v>602</v>
      </c>
      <c r="K31" s="23"/>
      <c r="L31" s="46">
        <f>ROUND(J31/J$41*100,1)</f>
        <v>31.8</v>
      </c>
      <c r="M31" s="47"/>
      <c r="N31" s="48">
        <f>ROUND(J31/J$38*100,1)</f>
        <v>50.5</v>
      </c>
      <c r="O31" s="15"/>
      <c r="P31" s="22">
        <f>P7+P19</f>
        <v>632</v>
      </c>
      <c r="Q31" s="23"/>
      <c r="R31" s="46">
        <f>ROUND(P31/P$41*100,1)</f>
        <v>27</v>
      </c>
      <c r="S31" s="47"/>
      <c r="T31" s="48">
        <f>ROUND(P31/P$38*100,1)</f>
        <v>46.1</v>
      </c>
      <c r="U31" s="48"/>
      <c r="V31" s="22">
        <f>V7+V19</f>
        <v>784</v>
      </c>
      <c r="W31" s="23"/>
      <c r="X31" s="46">
        <f>ROUND(V31/V$41*100,1)</f>
        <v>22</v>
      </c>
      <c r="Y31" s="47"/>
      <c r="Z31" s="48">
        <f>ROUND(V31/V$38*100,1)</f>
        <v>31.6</v>
      </c>
      <c r="AA31" s="47"/>
      <c r="AB31" s="22">
        <f>AB7+AB19</f>
        <v>188281</v>
      </c>
      <c r="AC31" s="23"/>
      <c r="AD31" s="46">
        <f>ROUND(AB31/AB$41*100,1)</f>
        <v>34.6</v>
      </c>
      <c r="AE31" s="47"/>
      <c r="AF31" s="48">
        <f>ROUND(AB31/AB$38*100,1)</f>
        <v>38.7</v>
      </c>
      <c r="AG31" s="15"/>
      <c r="AH31" s="22">
        <f>AH7+AH19</f>
        <v>272263</v>
      </c>
      <c r="AI31" s="23"/>
      <c r="AJ31" s="46">
        <f>ROUND(AH31/AH$41*100,1)</f>
        <v>39.3</v>
      </c>
      <c r="AK31" s="47"/>
      <c r="AL31" s="48">
        <f>ROUND(AH31/AH$38*100,1)</f>
        <v>44.4</v>
      </c>
      <c r="AM31" s="15"/>
      <c r="AN31" s="22">
        <f>AN7+AN19</f>
        <v>336205</v>
      </c>
      <c r="AO31" s="23"/>
      <c r="AP31" s="46">
        <f>ROUND(AN31/AN$41*100,1)</f>
        <v>31.3</v>
      </c>
      <c r="AQ31" s="47"/>
      <c r="AR31" s="48">
        <f>ROUND(AN31/AN$38*100,1)</f>
        <v>36</v>
      </c>
      <c r="AS31" s="15"/>
      <c r="AT31" s="22">
        <f>AT7+AT19</f>
        <v>367888</v>
      </c>
      <c r="AU31" s="23"/>
      <c r="AV31" s="46">
        <f>ROUND(AT31/AT$41*100,1)</f>
        <v>32.2</v>
      </c>
      <c r="AW31" s="47"/>
      <c r="AX31" s="48">
        <f>ROUND(AT31/AT$38*100,1)</f>
        <v>36.2</v>
      </c>
      <c r="AY31" s="15"/>
      <c r="AZ31" s="45"/>
      <c r="BA31" s="12" t="s">
        <v>14</v>
      </c>
      <c r="BB31" s="9"/>
    </row>
    <row r="32" spans="1:54" ht="30" customHeight="1">
      <c r="A32" s="45"/>
      <c r="B32" s="12" t="s">
        <v>15</v>
      </c>
      <c r="C32" s="9"/>
      <c r="D32" s="14" t="s">
        <v>4</v>
      </c>
      <c r="E32" s="15"/>
      <c r="F32" s="14" t="s">
        <v>4</v>
      </c>
      <c r="G32" s="47"/>
      <c r="H32" s="14" t="s">
        <v>4</v>
      </c>
      <c r="I32" s="15"/>
      <c r="J32" s="14" t="s">
        <v>4</v>
      </c>
      <c r="K32" s="15"/>
      <c r="L32" s="14" t="s">
        <v>4</v>
      </c>
      <c r="M32" s="47"/>
      <c r="N32" s="14" t="s">
        <v>4</v>
      </c>
      <c r="O32" s="15"/>
      <c r="P32" s="14" t="s">
        <v>4</v>
      </c>
      <c r="Q32" s="15"/>
      <c r="R32" s="14" t="s">
        <v>4</v>
      </c>
      <c r="S32" s="47"/>
      <c r="T32" s="14" t="s">
        <v>4</v>
      </c>
      <c r="U32" s="15"/>
      <c r="V32" s="24" t="s">
        <v>4</v>
      </c>
      <c r="W32" s="15"/>
      <c r="X32" s="14" t="s">
        <v>4</v>
      </c>
      <c r="Y32" s="47"/>
      <c r="Z32" s="14" t="s">
        <v>4</v>
      </c>
      <c r="AA32" s="15"/>
      <c r="AB32" s="24" t="s">
        <v>4</v>
      </c>
      <c r="AC32" s="15"/>
      <c r="AD32" s="14" t="s">
        <v>4</v>
      </c>
      <c r="AE32" s="47"/>
      <c r="AF32" s="14" t="s">
        <v>4</v>
      </c>
      <c r="AG32" s="15"/>
      <c r="AH32" s="14" t="s">
        <v>4</v>
      </c>
      <c r="AI32" s="15"/>
      <c r="AJ32" s="14" t="s">
        <v>4</v>
      </c>
      <c r="AK32" s="47"/>
      <c r="AL32" s="14" t="s">
        <v>4</v>
      </c>
      <c r="AM32" s="15"/>
      <c r="AN32" s="14" t="s">
        <v>4</v>
      </c>
      <c r="AO32" s="15"/>
      <c r="AP32" s="14" t="s">
        <v>4</v>
      </c>
      <c r="AQ32" s="47"/>
      <c r="AR32" s="14" t="s">
        <v>4</v>
      </c>
      <c r="AS32" s="15"/>
      <c r="AT32" s="22">
        <v>23472</v>
      </c>
      <c r="AU32" s="23"/>
      <c r="AV32" s="46">
        <f>ROUND(AT32/AT$41*100,1)</f>
        <v>2.1</v>
      </c>
      <c r="AW32" s="47"/>
      <c r="AX32" s="48">
        <f>ROUND(AT32/AT$38*100,1)</f>
        <v>2.3</v>
      </c>
      <c r="AY32" s="15"/>
      <c r="AZ32" s="45"/>
      <c r="BA32" s="12" t="s">
        <v>15</v>
      </c>
      <c r="BB32" s="9"/>
    </row>
    <row r="33" spans="1:54" ht="16.5" customHeight="1">
      <c r="A33" s="45"/>
      <c r="B33" s="12"/>
      <c r="C33" s="9"/>
      <c r="D33" s="23"/>
      <c r="E33" s="23"/>
      <c r="F33" s="46"/>
      <c r="G33" s="47"/>
      <c r="H33" s="48"/>
      <c r="I33" s="15"/>
      <c r="J33" s="23"/>
      <c r="K33" s="23"/>
      <c r="L33" s="46"/>
      <c r="M33" s="47"/>
      <c r="N33" s="48"/>
      <c r="O33" s="15"/>
      <c r="P33" s="22"/>
      <c r="Q33" s="23"/>
      <c r="R33" s="46"/>
      <c r="S33" s="47"/>
      <c r="T33" s="48"/>
      <c r="U33" s="15"/>
      <c r="V33" s="22"/>
      <c r="W33" s="23"/>
      <c r="X33" s="46"/>
      <c r="Y33" s="47"/>
      <c r="Z33" s="48"/>
      <c r="AA33" s="47"/>
      <c r="AB33" s="22"/>
      <c r="AC33" s="23"/>
      <c r="AD33" s="46"/>
      <c r="AE33" s="47"/>
      <c r="AF33" s="48"/>
      <c r="AG33" s="15"/>
      <c r="AH33" s="22"/>
      <c r="AI33" s="23"/>
      <c r="AJ33" s="46"/>
      <c r="AK33" s="47"/>
      <c r="AL33" s="48"/>
      <c r="AM33" s="15"/>
      <c r="AN33" s="22"/>
      <c r="AO33" s="23"/>
      <c r="AP33" s="46"/>
      <c r="AQ33" s="47"/>
      <c r="AR33" s="48"/>
      <c r="AS33" s="15"/>
      <c r="AT33" s="22"/>
      <c r="AU33" s="23"/>
      <c r="AV33" s="46"/>
      <c r="AW33" s="47"/>
      <c r="AX33" s="48"/>
      <c r="AY33" s="15"/>
      <c r="AZ33" s="45"/>
      <c r="BA33" s="12"/>
      <c r="BB33" s="9"/>
    </row>
    <row r="34" spans="1:54" ht="15" customHeight="1">
      <c r="A34" s="45"/>
      <c r="B34" s="17" t="s">
        <v>50</v>
      </c>
      <c r="C34" s="9" t="s">
        <v>51</v>
      </c>
      <c r="D34" s="90" t="s">
        <v>4</v>
      </c>
      <c r="E34" s="23"/>
      <c r="F34" s="87" t="s">
        <v>4</v>
      </c>
      <c r="G34" s="47"/>
      <c r="H34" s="87" t="s">
        <v>4</v>
      </c>
      <c r="I34" s="15"/>
      <c r="J34" s="90" t="s">
        <v>4</v>
      </c>
      <c r="K34" s="23"/>
      <c r="L34" s="87" t="s">
        <v>4</v>
      </c>
      <c r="M34" s="47"/>
      <c r="N34" s="87" t="s">
        <v>4</v>
      </c>
      <c r="O34" s="15"/>
      <c r="P34" s="90" t="s">
        <v>4</v>
      </c>
      <c r="Q34" s="23"/>
      <c r="R34" s="87" t="s">
        <v>4</v>
      </c>
      <c r="S34" s="47"/>
      <c r="T34" s="87" t="s">
        <v>4</v>
      </c>
      <c r="U34" s="15"/>
      <c r="V34" s="76">
        <v>351</v>
      </c>
      <c r="W34" s="23"/>
      <c r="X34" s="77">
        <f>ROUND(V34/V$17*100,1)</f>
        <v>21.2</v>
      </c>
      <c r="Y34" s="47"/>
      <c r="Z34" s="77">
        <f>ROUND(V34/V$14*100,1)</f>
        <v>29.1</v>
      </c>
      <c r="AA34" s="15"/>
      <c r="AB34" s="76">
        <v>108451</v>
      </c>
      <c r="AC34" s="23"/>
      <c r="AD34" s="77">
        <f>ROUND(AB34/AB$41*100,1)</f>
        <v>19.9</v>
      </c>
      <c r="AE34" s="47"/>
      <c r="AF34" s="77">
        <f>ROUND(AB34/AB$38*100,1)</f>
        <v>22.3</v>
      </c>
      <c r="AG34" s="15"/>
      <c r="AH34" s="76">
        <v>120005</v>
      </c>
      <c r="AI34" s="23"/>
      <c r="AJ34" s="77">
        <f>ROUND(AH34/AH$41*100,1)</f>
        <v>17.3</v>
      </c>
      <c r="AK34" s="47"/>
      <c r="AL34" s="77">
        <f>ROUND(AH34/AH$38*100,1)</f>
        <v>19.6</v>
      </c>
      <c r="AM34" s="15"/>
      <c r="AN34" s="76">
        <v>137930</v>
      </c>
      <c r="AO34" s="23"/>
      <c r="AP34" s="77">
        <f>ROUND(AN34/AN$41*100,1)</f>
        <v>12.9</v>
      </c>
      <c r="AQ34" s="47"/>
      <c r="AR34" s="77">
        <f>ROUND(AN34/AN$38*100,1)</f>
        <v>14.8</v>
      </c>
      <c r="AS34" s="15"/>
      <c r="AT34" s="76">
        <v>126380</v>
      </c>
      <c r="AU34" s="23"/>
      <c r="AV34" s="77">
        <f>ROUND(AT34/AT$41*100,1)</f>
        <v>11.1</v>
      </c>
      <c r="AW34" s="47"/>
      <c r="AX34" s="77">
        <f>ROUND(AT34/AT$38*100,1)</f>
        <v>12.4</v>
      </c>
      <c r="AY34" s="15"/>
      <c r="AZ34" s="45"/>
      <c r="BA34" s="17" t="s">
        <v>50</v>
      </c>
      <c r="BB34" s="9" t="s">
        <v>51</v>
      </c>
    </row>
    <row r="35" spans="1:54" ht="15" customHeight="1">
      <c r="A35" s="45"/>
      <c r="B35" s="18" t="s">
        <v>49</v>
      </c>
      <c r="C35" s="9"/>
      <c r="D35" s="90"/>
      <c r="E35" s="23"/>
      <c r="F35" s="87"/>
      <c r="G35" s="47"/>
      <c r="H35" s="87"/>
      <c r="I35" s="15"/>
      <c r="J35" s="90"/>
      <c r="K35" s="23"/>
      <c r="L35" s="87"/>
      <c r="M35" s="47"/>
      <c r="N35" s="87"/>
      <c r="O35" s="15"/>
      <c r="P35" s="90"/>
      <c r="Q35" s="23"/>
      <c r="R35" s="87"/>
      <c r="S35" s="47"/>
      <c r="T35" s="87"/>
      <c r="U35" s="15"/>
      <c r="V35" s="76"/>
      <c r="W35" s="23"/>
      <c r="X35" s="76"/>
      <c r="Y35" s="47"/>
      <c r="Z35" s="76"/>
      <c r="AA35" s="15"/>
      <c r="AB35" s="76"/>
      <c r="AC35" s="23"/>
      <c r="AD35" s="76"/>
      <c r="AE35" s="47"/>
      <c r="AF35" s="76"/>
      <c r="AG35" s="15"/>
      <c r="AH35" s="76"/>
      <c r="AI35" s="23"/>
      <c r="AJ35" s="76"/>
      <c r="AK35" s="47"/>
      <c r="AL35" s="76"/>
      <c r="AM35" s="15"/>
      <c r="AN35" s="76"/>
      <c r="AO35" s="23"/>
      <c r="AP35" s="76"/>
      <c r="AQ35" s="47"/>
      <c r="AR35" s="76"/>
      <c r="AS35" s="15"/>
      <c r="AT35" s="76"/>
      <c r="AU35" s="23"/>
      <c r="AV35" s="76"/>
      <c r="AW35" s="47"/>
      <c r="AX35" s="76"/>
      <c r="AY35" s="15"/>
      <c r="AZ35" s="45"/>
      <c r="BA35" s="18" t="s">
        <v>49</v>
      </c>
      <c r="BB35" s="9"/>
    </row>
    <row r="36" spans="1:54" ht="30" customHeight="1">
      <c r="A36" s="45"/>
      <c r="B36" s="12" t="s">
        <v>25</v>
      </c>
      <c r="C36" s="9"/>
      <c r="D36" s="23">
        <v>220</v>
      </c>
      <c r="E36" s="23"/>
      <c r="F36" s="46">
        <f aca="true" t="shared" si="24" ref="F36:F41">ROUND(D36/D$41*100,1)</f>
        <v>9.3</v>
      </c>
      <c r="G36" s="47"/>
      <c r="H36" s="48">
        <f>ROUND(D36/D$38*100,1)</f>
        <v>15.6</v>
      </c>
      <c r="I36" s="15"/>
      <c r="J36" s="22">
        <v>190</v>
      </c>
      <c r="K36" s="23"/>
      <c r="L36" s="46">
        <f aca="true" t="shared" si="25" ref="L36:L41">ROUND(J36/J$41*100,1)</f>
        <v>10</v>
      </c>
      <c r="M36" s="47"/>
      <c r="N36" s="48">
        <f>ROUND(J36/J$38*100,1)</f>
        <v>16</v>
      </c>
      <c r="O36" s="15"/>
      <c r="P36" s="22">
        <v>291</v>
      </c>
      <c r="Q36" s="23"/>
      <c r="R36" s="46">
        <f aca="true" t="shared" si="26" ref="R36:R41">ROUND(P36/P$41*100,1)</f>
        <v>12.4</v>
      </c>
      <c r="S36" s="47"/>
      <c r="T36" s="48">
        <f>ROUND(P36/P$38*100,1)</f>
        <v>21.2</v>
      </c>
      <c r="U36" s="48"/>
      <c r="V36" s="22">
        <v>518</v>
      </c>
      <c r="W36" s="23"/>
      <c r="X36" s="46">
        <f aca="true" t="shared" si="27" ref="X36:X41">ROUND(V36/V$41*100,1)</f>
        <v>14.6</v>
      </c>
      <c r="Y36" s="47"/>
      <c r="Z36" s="48">
        <f>ROUND(V36/V$38*100,1)</f>
        <v>20.9</v>
      </c>
      <c r="AA36" s="47"/>
      <c r="AB36" s="22">
        <v>126635</v>
      </c>
      <c r="AC36" s="23"/>
      <c r="AD36" s="46">
        <f aca="true" t="shared" si="28" ref="AD36:AD41">ROUND(AB36/AB$41*100,1)</f>
        <v>23.2</v>
      </c>
      <c r="AE36" s="47"/>
      <c r="AF36" s="48">
        <f>ROUND(AB36/AB$38*100,1)</f>
        <v>26</v>
      </c>
      <c r="AG36" s="15"/>
      <c r="AH36" s="22">
        <v>138940</v>
      </c>
      <c r="AI36" s="23"/>
      <c r="AJ36" s="46">
        <f aca="true" t="shared" si="29" ref="AJ36:AJ41">ROUND(AH36/AH$41*100,1)</f>
        <v>20</v>
      </c>
      <c r="AK36" s="47"/>
      <c r="AL36" s="48">
        <f>ROUND(AH36/AH$38*100,1)</f>
        <v>22.7</v>
      </c>
      <c r="AM36" s="15"/>
      <c r="AN36" s="22">
        <v>310444</v>
      </c>
      <c r="AO36" s="23"/>
      <c r="AP36" s="46">
        <f aca="true" t="shared" si="30" ref="AP36:AP41">ROUND(AN36/AN$41*100,1)</f>
        <v>28.9</v>
      </c>
      <c r="AQ36" s="47"/>
      <c r="AR36" s="48">
        <f>ROUND(AN36/AN$38*100,1)</f>
        <v>33.2</v>
      </c>
      <c r="AS36" s="15"/>
      <c r="AT36" s="22">
        <v>321102</v>
      </c>
      <c r="AU36" s="23"/>
      <c r="AV36" s="46">
        <f aca="true" t="shared" si="31" ref="AV36:AV41">ROUND(AT36/AT$41*100,1)</f>
        <v>28.1</v>
      </c>
      <c r="AW36" s="47"/>
      <c r="AX36" s="48">
        <f>ROUND(AT36/AT$38*100,1)</f>
        <v>31.6</v>
      </c>
      <c r="AY36" s="15"/>
      <c r="AZ36" s="45"/>
      <c r="BA36" s="12" t="s">
        <v>25</v>
      </c>
      <c r="BB36" s="9"/>
    </row>
    <row r="37" spans="1:54" ht="30" customHeight="1">
      <c r="A37" s="45"/>
      <c r="B37" s="12" t="s">
        <v>18</v>
      </c>
      <c r="C37" s="9"/>
      <c r="D37" s="23">
        <f>D38-SUM(D31:D36)</f>
        <v>565</v>
      </c>
      <c r="E37" s="23"/>
      <c r="F37" s="46">
        <f t="shared" si="24"/>
        <v>24</v>
      </c>
      <c r="G37" s="47"/>
      <c r="H37" s="48">
        <f>ROUND(D37/D$38*100,1)</f>
        <v>40.1</v>
      </c>
      <c r="I37" s="15"/>
      <c r="J37" s="22">
        <f>J38-SUM(J31:J36)</f>
        <v>399</v>
      </c>
      <c r="K37" s="23"/>
      <c r="L37" s="46">
        <f t="shared" si="25"/>
        <v>21.1</v>
      </c>
      <c r="M37" s="47"/>
      <c r="N37" s="48">
        <f>ROUND(J37/J$38*100,1)</f>
        <v>33.5</v>
      </c>
      <c r="O37" s="15"/>
      <c r="P37" s="22">
        <f>P38-SUM(P31:P36)</f>
        <v>449</v>
      </c>
      <c r="Q37" s="23"/>
      <c r="R37" s="46">
        <f t="shared" si="26"/>
        <v>19.2</v>
      </c>
      <c r="S37" s="47"/>
      <c r="T37" s="48">
        <f>ROUND(P37/P$38*100,1)</f>
        <v>32.7</v>
      </c>
      <c r="U37" s="48"/>
      <c r="V37" s="22">
        <f>V38-SUM(V31:V36)</f>
        <v>827</v>
      </c>
      <c r="W37" s="23"/>
      <c r="X37" s="46">
        <f t="shared" si="27"/>
        <v>23.2</v>
      </c>
      <c r="Y37" s="47"/>
      <c r="Z37" s="48">
        <f>ROUND(V37/V$38*100,1)</f>
        <v>33.3</v>
      </c>
      <c r="AA37" s="47"/>
      <c r="AB37" s="22">
        <f>AB38-SUM(AB31:AB36)</f>
        <v>63359</v>
      </c>
      <c r="AC37" s="23"/>
      <c r="AD37" s="46">
        <f t="shared" si="28"/>
        <v>11.6</v>
      </c>
      <c r="AE37" s="47"/>
      <c r="AF37" s="48">
        <f>ROUND(AB37/AB$38*100,1)</f>
        <v>13</v>
      </c>
      <c r="AG37" s="15"/>
      <c r="AH37" s="22">
        <f>AH38-SUM(AH31:AH36)+1</f>
        <v>81537</v>
      </c>
      <c r="AI37" s="23"/>
      <c r="AJ37" s="46">
        <f t="shared" si="29"/>
        <v>11.8</v>
      </c>
      <c r="AK37" s="47"/>
      <c r="AL37" s="48">
        <f>ROUND(AH37/AH$38*100,1)</f>
        <v>13.3</v>
      </c>
      <c r="AM37" s="15"/>
      <c r="AN37" s="22">
        <f>AN38-SUM(AN31:AN36)</f>
        <v>150268</v>
      </c>
      <c r="AO37" s="23"/>
      <c r="AP37" s="46">
        <f t="shared" si="30"/>
        <v>14</v>
      </c>
      <c r="AQ37" s="47"/>
      <c r="AR37" s="48">
        <f>ROUND(AN37/AN$38*100,1)</f>
        <v>16.1</v>
      </c>
      <c r="AS37" s="15"/>
      <c r="AT37" s="22">
        <f>AT38-SUM(AT31:AT36)</f>
        <v>177458</v>
      </c>
      <c r="AU37" s="23"/>
      <c r="AV37" s="46">
        <f t="shared" si="31"/>
        <v>15.5</v>
      </c>
      <c r="AW37" s="47"/>
      <c r="AX37" s="48">
        <f>ROUND(AT37/AT$38*100,1)</f>
        <v>17.5</v>
      </c>
      <c r="AY37" s="15"/>
      <c r="AZ37" s="45"/>
      <c r="BA37" s="12" t="s">
        <v>18</v>
      </c>
      <c r="BB37" s="9"/>
    </row>
    <row r="38" spans="1:54" ht="30" customHeight="1">
      <c r="A38" s="45"/>
      <c r="B38" s="12" t="s">
        <v>20</v>
      </c>
      <c r="C38" s="9"/>
      <c r="D38" s="23">
        <f>D41-D39-D40</f>
        <v>1410</v>
      </c>
      <c r="E38" s="23"/>
      <c r="F38" s="46">
        <f t="shared" si="24"/>
        <v>59.8</v>
      </c>
      <c r="G38" s="47"/>
      <c r="H38" s="48">
        <f>ROUND(D38/D$38*100,1)</f>
        <v>100</v>
      </c>
      <c r="I38" s="15"/>
      <c r="J38" s="22">
        <f>J41-J39-J40</f>
        <v>1191</v>
      </c>
      <c r="K38" s="23"/>
      <c r="L38" s="46">
        <f t="shared" si="25"/>
        <v>62.8</v>
      </c>
      <c r="M38" s="47"/>
      <c r="N38" s="48">
        <f>ROUND(J38/J$38*100,1)</f>
        <v>100</v>
      </c>
      <c r="O38" s="15"/>
      <c r="P38" s="22">
        <f>P41-P39-P40</f>
        <v>1372</v>
      </c>
      <c r="Q38" s="23"/>
      <c r="R38" s="46">
        <f t="shared" si="26"/>
        <v>58.7</v>
      </c>
      <c r="S38" s="47"/>
      <c r="T38" s="48">
        <f>ROUND(P38/P$38*100,1)</f>
        <v>100</v>
      </c>
      <c r="U38" s="48"/>
      <c r="V38" s="22">
        <f>V41-V39-V40</f>
        <v>2480</v>
      </c>
      <c r="W38" s="23"/>
      <c r="X38" s="46">
        <f t="shared" si="27"/>
        <v>69.7</v>
      </c>
      <c r="Y38" s="47"/>
      <c r="Z38" s="48">
        <f>ROUND(V38/V$38*100,1)</f>
        <v>100</v>
      </c>
      <c r="AA38" s="47"/>
      <c r="AB38" s="22">
        <f>AB41-AB39-AB40</f>
        <v>486726</v>
      </c>
      <c r="AC38" s="23"/>
      <c r="AD38" s="46">
        <f t="shared" si="28"/>
        <v>89.3</v>
      </c>
      <c r="AE38" s="47"/>
      <c r="AF38" s="48">
        <f>ROUND(AB38/AB$38*100,1)</f>
        <v>100</v>
      </c>
      <c r="AG38" s="15"/>
      <c r="AH38" s="22">
        <f>AH41-AH39-AH40</f>
        <v>612744</v>
      </c>
      <c r="AI38" s="23"/>
      <c r="AJ38" s="46">
        <f t="shared" si="29"/>
        <v>88.3</v>
      </c>
      <c r="AK38" s="47"/>
      <c r="AL38" s="48">
        <f>ROUND(AH38/AH$38*100,1)</f>
        <v>100</v>
      </c>
      <c r="AM38" s="15"/>
      <c r="AN38" s="22">
        <f>AN41-AN39-AN40</f>
        <v>934847</v>
      </c>
      <c r="AO38" s="23"/>
      <c r="AP38" s="46">
        <f t="shared" si="30"/>
        <v>87.1</v>
      </c>
      <c r="AQ38" s="47"/>
      <c r="AR38" s="48">
        <f>ROUND(AN38/AN$38*100,1)</f>
        <v>100</v>
      </c>
      <c r="AS38" s="15"/>
      <c r="AT38" s="22">
        <f>AT41-AT39-AT40</f>
        <v>1016300</v>
      </c>
      <c r="AU38" s="23"/>
      <c r="AV38" s="46">
        <f t="shared" si="31"/>
        <v>88.9</v>
      </c>
      <c r="AW38" s="47"/>
      <c r="AX38" s="48">
        <f>ROUND(AT38/AT$38*100,1)</f>
        <v>100</v>
      </c>
      <c r="AY38" s="15"/>
      <c r="AZ38" s="45"/>
      <c r="BA38" s="12" t="s">
        <v>20</v>
      </c>
      <c r="BB38" s="9"/>
    </row>
    <row r="39" spans="1:54" ht="30" customHeight="1">
      <c r="A39" s="45"/>
      <c r="B39" s="12" t="s">
        <v>19</v>
      </c>
      <c r="C39" s="9"/>
      <c r="D39" s="23">
        <v>633</v>
      </c>
      <c r="E39" s="23"/>
      <c r="F39" s="46">
        <f t="shared" si="24"/>
        <v>26.8</v>
      </c>
      <c r="G39" s="47"/>
      <c r="H39" s="14" t="s">
        <v>4</v>
      </c>
      <c r="I39" s="15"/>
      <c r="J39" s="22">
        <v>471</v>
      </c>
      <c r="K39" s="23"/>
      <c r="L39" s="46">
        <f t="shared" si="25"/>
        <v>24.9</v>
      </c>
      <c r="M39" s="47"/>
      <c r="N39" s="14" t="s">
        <v>4</v>
      </c>
      <c r="O39" s="15"/>
      <c r="P39" s="22">
        <v>669</v>
      </c>
      <c r="Q39" s="23"/>
      <c r="R39" s="46">
        <f t="shared" si="26"/>
        <v>28.6</v>
      </c>
      <c r="S39" s="47"/>
      <c r="T39" s="14" t="s">
        <v>4</v>
      </c>
      <c r="U39" s="14"/>
      <c r="V39" s="22">
        <v>409</v>
      </c>
      <c r="W39" s="23"/>
      <c r="X39" s="46">
        <f t="shared" si="27"/>
        <v>11.5</v>
      </c>
      <c r="Y39" s="47"/>
      <c r="Z39" s="14" t="s">
        <v>4</v>
      </c>
      <c r="AA39" s="25"/>
      <c r="AB39" s="22">
        <v>32826</v>
      </c>
      <c r="AC39" s="23"/>
      <c r="AD39" s="46">
        <f t="shared" si="28"/>
        <v>6</v>
      </c>
      <c r="AE39" s="47"/>
      <c r="AF39" s="14" t="s">
        <v>4</v>
      </c>
      <c r="AG39" s="15"/>
      <c r="AH39" s="22">
        <v>53300</v>
      </c>
      <c r="AI39" s="23"/>
      <c r="AJ39" s="46">
        <f t="shared" si="29"/>
        <v>7.7</v>
      </c>
      <c r="AK39" s="47"/>
      <c r="AL39" s="14" t="s">
        <v>4</v>
      </c>
      <c r="AM39" s="15"/>
      <c r="AN39" s="22">
        <v>106847</v>
      </c>
      <c r="AO39" s="23"/>
      <c r="AP39" s="46">
        <f t="shared" si="30"/>
        <v>10</v>
      </c>
      <c r="AQ39" s="47"/>
      <c r="AR39" s="14" t="s">
        <v>4</v>
      </c>
      <c r="AS39" s="15"/>
      <c r="AT39" s="22">
        <v>94590</v>
      </c>
      <c r="AU39" s="23"/>
      <c r="AV39" s="46">
        <f t="shared" si="31"/>
        <v>8.3</v>
      </c>
      <c r="AW39" s="47"/>
      <c r="AX39" s="14" t="s">
        <v>4</v>
      </c>
      <c r="AY39" s="15"/>
      <c r="AZ39" s="45"/>
      <c r="BA39" s="12" t="s">
        <v>19</v>
      </c>
      <c r="BB39" s="9"/>
    </row>
    <row r="40" spans="1:54" ht="30" customHeight="1">
      <c r="A40" s="45"/>
      <c r="B40" s="12" t="s">
        <v>21</v>
      </c>
      <c r="C40" s="9"/>
      <c r="D40" s="23">
        <v>316</v>
      </c>
      <c r="E40" s="23"/>
      <c r="F40" s="46">
        <f t="shared" si="24"/>
        <v>13.4</v>
      </c>
      <c r="G40" s="47"/>
      <c r="H40" s="14" t="s">
        <v>4</v>
      </c>
      <c r="I40" s="15"/>
      <c r="J40" s="22">
        <v>233</v>
      </c>
      <c r="K40" s="23"/>
      <c r="L40" s="46">
        <f t="shared" si="25"/>
        <v>12.3</v>
      </c>
      <c r="M40" s="47"/>
      <c r="N40" s="14" t="s">
        <v>4</v>
      </c>
      <c r="O40" s="15"/>
      <c r="P40" s="22">
        <v>297</v>
      </c>
      <c r="Q40" s="23"/>
      <c r="R40" s="46">
        <f t="shared" si="26"/>
        <v>12.7</v>
      </c>
      <c r="S40" s="47"/>
      <c r="T40" s="14" t="s">
        <v>4</v>
      </c>
      <c r="U40" s="14"/>
      <c r="V40" s="22">
        <v>670</v>
      </c>
      <c r="W40" s="23"/>
      <c r="X40" s="46">
        <f t="shared" si="27"/>
        <v>18.8</v>
      </c>
      <c r="Y40" s="47"/>
      <c r="Z40" s="14" t="s">
        <v>4</v>
      </c>
      <c r="AA40" s="25"/>
      <c r="AB40" s="22">
        <v>25397</v>
      </c>
      <c r="AC40" s="23"/>
      <c r="AD40" s="46">
        <f t="shared" si="28"/>
        <v>4.7</v>
      </c>
      <c r="AE40" s="47"/>
      <c r="AF40" s="14" t="s">
        <v>4</v>
      </c>
      <c r="AG40" s="15"/>
      <c r="AH40" s="22">
        <v>27613</v>
      </c>
      <c r="AI40" s="23"/>
      <c r="AJ40" s="46">
        <f t="shared" si="29"/>
        <v>4</v>
      </c>
      <c r="AK40" s="47"/>
      <c r="AL40" s="14" t="s">
        <v>4</v>
      </c>
      <c r="AM40" s="15"/>
      <c r="AN40" s="22">
        <v>31117</v>
      </c>
      <c r="AO40" s="23"/>
      <c r="AP40" s="46">
        <f t="shared" si="30"/>
        <v>2.9</v>
      </c>
      <c r="AQ40" s="47"/>
      <c r="AR40" s="14" t="s">
        <v>4</v>
      </c>
      <c r="AS40" s="15"/>
      <c r="AT40" s="22">
        <v>32731</v>
      </c>
      <c r="AU40" s="23"/>
      <c r="AV40" s="46">
        <f t="shared" si="31"/>
        <v>2.9</v>
      </c>
      <c r="AW40" s="47"/>
      <c r="AX40" s="14" t="s">
        <v>4</v>
      </c>
      <c r="AY40" s="15"/>
      <c r="AZ40" s="45"/>
      <c r="BA40" s="12" t="s">
        <v>21</v>
      </c>
      <c r="BB40" s="9"/>
    </row>
    <row r="41" spans="1:54" ht="30" customHeight="1">
      <c r="A41" s="45"/>
      <c r="B41" s="51" t="s">
        <v>26</v>
      </c>
      <c r="C41" s="52"/>
      <c r="D41" s="23">
        <v>2359</v>
      </c>
      <c r="E41" s="23"/>
      <c r="F41" s="46">
        <f t="shared" si="24"/>
        <v>100</v>
      </c>
      <c r="G41" s="47"/>
      <c r="H41" s="14" t="s">
        <v>4</v>
      </c>
      <c r="I41" s="15"/>
      <c r="J41" s="22">
        <v>1895</v>
      </c>
      <c r="K41" s="23"/>
      <c r="L41" s="46">
        <f t="shared" si="25"/>
        <v>100</v>
      </c>
      <c r="M41" s="47"/>
      <c r="N41" s="14" t="s">
        <v>4</v>
      </c>
      <c r="O41" s="15"/>
      <c r="P41" s="22">
        <v>2338</v>
      </c>
      <c r="Q41" s="23"/>
      <c r="R41" s="46">
        <f t="shared" si="26"/>
        <v>100</v>
      </c>
      <c r="S41" s="47"/>
      <c r="T41" s="14" t="s">
        <v>4</v>
      </c>
      <c r="U41" s="14"/>
      <c r="V41" s="22">
        <v>3559</v>
      </c>
      <c r="W41" s="23"/>
      <c r="X41" s="46">
        <f t="shared" si="27"/>
        <v>100</v>
      </c>
      <c r="Y41" s="47"/>
      <c r="Z41" s="14" t="s">
        <v>4</v>
      </c>
      <c r="AA41" s="25"/>
      <c r="AB41" s="22">
        <v>544949</v>
      </c>
      <c r="AC41" s="23"/>
      <c r="AD41" s="46">
        <f t="shared" si="28"/>
        <v>100</v>
      </c>
      <c r="AE41" s="47"/>
      <c r="AF41" s="14" t="s">
        <v>4</v>
      </c>
      <c r="AG41" s="15"/>
      <c r="AH41" s="22">
        <v>693657</v>
      </c>
      <c r="AI41" s="23"/>
      <c r="AJ41" s="46">
        <f t="shared" si="29"/>
        <v>100</v>
      </c>
      <c r="AK41" s="47"/>
      <c r="AL41" s="14" t="s">
        <v>4</v>
      </c>
      <c r="AM41" s="15"/>
      <c r="AN41" s="22">
        <v>1072811</v>
      </c>
      <c r="AO41" s="23"/>
      <c r="AP41" s="46">
        <f t="shared" si="30"/>
        <v>100</v>
      </c>
      <c r="AQ41" s="47"/>
      <c r="AR41" s="14" t="s">
        <v>4</v>
      </c>
      <c r="AS41" s="15"/>
      <c r="AT41" s="22">
        <v>1143621</v>
      </c>
      <c r="AU41" s="23"/>
      <c r="AV41" s="46">
        <f t="shared" si="31"/>
        <v>100</v>
      </c>
      <c r="AW41" s="47"/>
      <c r="AX41" s="14" t="s">
        <v>4</v>
      </c>
      <c r="AY41" s="15"/>
      <c r="AZ41" s="45"/>
      <c r="BA41" s="51" t="s">
        <v>26</v>
      </c>
      <c r="BB41" s="52"/>
    </row>
    <row r="42" spans="1:54" ht="9" customHeight="1">
      <c r="A42" s="53"/>
      <c r="B42" s="54"/>
      <c r="C42" s="55"/>
      <c r="D42" s="56"/>
      <c r="E42" s="56"/>
      <c r="F42" s="57"/>
      <c r="G42" s="58"/>
      <c r="H42" s="56"/>
      <c r="I42" s="58"/>
      <c r="J42" s="57"/>
      <c r="K42" s="56"/>
      <c r="L42" s="57"/>
      <c r="M42" s="58"/>
      <c r="N42" s="56"/>
      <c r="O42" s="58"/>
      <c r="P42" s="57"/>
      <c r="Q42" s="56"/>
      <c r="R42" s="57"/>
      <c r="S42" s="58"/>
      <c r="T42" s="56"/>
      <c r="U42" s="56"/>
      <c r="V42" s="57"/>
      <c r="W42" s="56"/>
      <c r="X42" s="57"/>
      <c r="Y42" s="58"/>
      <c r="Z42" s="56"/>
      <c r="AA42" s="58"/>
      <c r="AB42" s="57"/>
      <c r="AC42" s="56"/>
      <c r="AD42" s="57"/>
      <c r="AE42" s="58"/>
      <c r="AF42" s="56"/>
      <c r="AG42" s="58"/>
      <c r="AH42" s="57"/>
      <c r="AI42" s="56"/>
      <c r="AJ42" s="57"/>
      <c r="AK42" s="58"/>
      <c r="AL42" s="56"/>
      <c r="AM42" s="58"/>
      <c r="AN42" s="57"/>
      <c r="AO42" s="56"/>
      <c r="AP42" s="57"/>
      <c r="AQ42" s="58"/>
      <c r="AR42" s="56"/>
      <c r="AS42" s="58"/>
      <c r="AT42" s="57"/>
      <c r="AU42" s="56"/>
      <c r="AV42" s="57"/>
      <c r="AW42" s="58"/>
      <c r="AX42" s="56"/>
      <c r="AY42" s="58"/>
      <c r="AZ42" s="53"/>
      <c r="BA42" s="54"/>
      <c r="BB42" s="55"/>
    </row>
    <row r="43" spans="1:54" ht="7.5" customHeight="1">
      <c r="A43" s="26"/>
      <c r="B43" s="49"/>
      <c r="C43" s="49"/>
      <c r="AZ43" s="26"/>
      <c r="BA43" s="49"/>
      <c r="BB43" s="49"/>
    </row>
    <row r="44" spans="1:54" ht="12.75" customHeight="1">
      <c r="A44" s="19" t="s">
        <v>53</v>
      </c>
      <c r="B44" s="20"/>
      <c r="C44" s="20"/>
      <c r="D44" s="21"/>
      <c r="E44" s="21"/>
      <c r="F44" s="21"/>
      <c r="G44" s="21"/>
      <c r="H44" s="21"/>
      <c r="I44" s="21"/>
      <c r="J44" s="21"/>
      <c r="K44" s="21"/>
      <c r="L44" s="21"/>
      <c r="M44" s="21"/>
      <c r="N44" s="21"/>
      <c r="O44" s="21"/>
      <c r="P44" s="21"/>
      <c r="Q44" s="21"/>
      <c r="R44" s="21" t="s">
        <v>13</v>
      </c>
      <c r="S44" s="21"/>
      <c r="T44" s="21"/>
      <c r="U44" s="21"/>
      <c r="V44" s="21"/>
      <c r="W44" s="21"/>
      <c r="X44" s="21" t="s">
        <v>13</v>
      </c>
      <c r="Y44" s="21"/>
      <c r="Z44" s="21"/>
      <c r="AA44" s="21"/>
      <c r="AB44" s="19" t="s">
        <v>58</v>
      </c>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0"/>
      <c r="BB44" s="20"/>
    </row>
    <row r="45" spans="1:54" ht="12.75" customHeight="1">
      <c r="A45" s="19" t="s">
        <v>54</v>
      </c>
      <c r="B45" s="20"/>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19" t="s">
        <v>60</v>
      </c>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0"/>
      <c r="BB45" s="20"/>
    </row>
    <row r="46" spans="1:54" ht="12.75" customHeight="1">
      <c r="A46" s="21" t="s">
        <v>55</v>
      </c>
      <c r="B46" s="20"/>
      <c r="C46" s="20"/>
      <c r="D46" s="21"/>
      <c r="E46" s="21"/>
      <c r="F46" s="21"/>
      <c r="G46" s="21"/>
      <c r="H46" s="21"/>
      <c r="I46" s="21"/>
      <c r="J46" s="21"/>
      <c r="K46" s="21"/>
      <c r="L46" s="21"/>
      <c r="M46" s="21"/>
      <c r="N46" s="21"/>
      <c r="O46" s="21"/>
      <c r="P46" s="21"/>
      <c r="Q46" s="21"/>
      <c r="R46" s="21"/>
      <c r="S46" s="21"/>
      <c r="T46" s="21"/>
      <c r="U46" s="21"/>
      <c r="V46" s="21"/>
      <c r="W46" s="21"/>
      <c r="X46" s="21"/>
      <c r="Y46" s="21"/>
      <c r="Z46" s="21"/>
      <c r="AA46" s="21"/>
      <c r="AB46" s="19" t="s">
        <v>61</v>
      </c>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0"/>
      <c r="BB46" s="20"/>
    </row>
    <row r="47" spans="1:54" ht="12.75" customHeight="1">
      <c r="A47" s="21" t="s">
        <v>84</v>
      </c>
      <c r="B47" s="20"/>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t="s">
        <v>59</v>
      </c>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0"/>
      <c r="BB47" s="20"/>
    </row>
    <row r="48" spans="1:54" ht="12.75" customHeight="1">
      <c r="A48" s="21" t="s">
        <v>85</v>
      </c>
      <c r="B48" s="20"/>
      <c r="C48" s="20"/>
      <c r="D48" s="21"/>
      <c r="E48" s="21"/>
      <c r="F48" s="21"/>
      <c r="G48" s="21"/>
      <c r="H48" s="21"/>
      <c r="I48" s="21"/>
      <c r="J48" s="21"/>
      <c r="K48" s="21"/>
      <c r="L48" s="21"/>
      <c r="M48" s="21"/>
      <c r="N48" s="21"/>
      <c r="O48" s="21"/>
      <c r="P48" s="21"/>
      <c r="Q48" s="21"/>
      <c r="R48" s="21"/>
      <c r="S48" s="21"/>
      <c r="T48" s="21"/>
      <c r="U48" s="21"/>
      <c r="V48" s="21"/>
      <c r="W48" s="21"/>
      <c r="X48" s="21"/>
      <c r="Y48" s="21"/>
      <c r="Z48" s="21"/>
      <c r="AA48" s="21"/>
      <c r="AB48" s="21" t="s">
        <v>62</v>
      </c>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0"/>
      <c r="BB48" s="20"/>
    </row>
    <row r="49" spans="1:54" ht="12.75" customHeight="1">
      <c r="A49" s="21" t="s">
        <v>86</v>
      </c>
      <c r="B49" s="20"/>
      <c r="C49" s="20"/>
      <c r="D49" s="21"/>
      <c r="E49" s="21"/>
      <c r="F49" s="21"/>
      <c r="G49" s="21"/>
      <c r="H49" s="21"/>
      <c r="I49" s="21"/>
      <c r="J49" s="21"/>
      <c r="K49" s="21"/>
      <c r="L49" s="21"/>
      <c r="M49" s="21"/>
      <c r="N49" s="21"/>
      <c r="O49" s="21"/>
      <c r="P49" s="21"/>
      <c r="Q49" s="21"/>
      <c r="R49" s="21"/>
      <c r="S49" s="21"/>
      <c r="T49" s="21"/>
      <c r="U49" s="21"/>
      <c r="V49" s="21"/>
      <c r="W49" s="21"/>
      <c r="X49" s="21"/>
      <c r="Y49" s="21"/>
      <c r="Z49" s="21"/>
      <c r="AA49" s="21"/>
      <c r="AB49" s="21" t="s">
        <v>63</v>
      </c>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0"/>
      <c r="BB49" s="20"/>
    </row>
    <row r="50" spans="1:54" ht="12.75" customHeight="1">
      <c r="A50" s="21" t="s">
        <v>87</v>
      </c>
      <c r="B50" s="20"/>
      <c r="C50" s="20"/>
      <c r="D50" s="21"/>
      <c r="E50" s="21"/>
      <c r="F50" s="21"/>
      <c r="G50" s="21"/>
      <c r="H50" s="21"/>
      <c r="I50" s="21"/>
      <c r="J50" s="21"/>
      <c r="K50" s="21"/>
      <c r="L50" s="21"/>
      <c r="M50" s="21"/>
      <c r="N50" s="21"/>
      <c r="O50" s="21"/>
      <c r="P50" s="21"/>
      <c r="Q50" s="21"/>
      <c r="R50" s="21"/>
      <c r="S50" s="21"/>
      <c r="T50" s="21"/>
      <c r="U50" s="21"/>
      <c r="V50" s="21"/>
      <c r="W50" s="21"/>
      <c r="X50" s="21"/>
      <c r="Y50" s="21"/>
      <c r="Z50" s="21"/>
      <c r="AA50" s="21"/>
      <c r="AB50" s="21" t="s">
        <v>64</v>
      </c>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0"/>
      <c r="BB50" s="20"/>
    </row>
    <row r="51" spans="1:54" ht="12.75" customHeight="1">
      <c r="A51" s="21" t="s">
        <v>56</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t="s">
        <v>65</v>
      </c>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1:54" ht="13.5">
      <c r="A52" s="21" t="s">
        <v>57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sheetData>
  <sheetProtection/>
  <mergeCells count="80">
    <mergeCell ref="AX22:AX23"/>
    <mergeCell ref="AR22:AR23"/>
    <mergeCell ref="AL34:AL35"/>
    <mergeCell ref="AN34:AN35"/>
    <mergeCell ref="BA2:BA3"/>
    <mergeCell ref="AP34:AP35"/>
    <mergeCell ref="AR34:AR35"/>
    <mergeCell ref="AT34:AT35"/>
    <mergeCell ref="AV34:AV35"/>
    <mergeCell ref="AX34:AX35"/>
    <mergeCell ref="AT22:AT23"/>
    <mergeCell ref="AV22:AV23"/>
    <mergeCell ref="Z34:Z35"/>
    <mergeCell ref="AB34:AB35"/>
    <mergeCell ref="AD34:AD35"/>
    <mergeCell ref="AF34:AF35"/>
    <mergeCell ref="AH34:AH35"/>
    <mergeCell ref="AJ34:AJ35"/>
    <mergeCell ref="AN22:AN23"/>
    <mergeCell ref="AP22:AP23"/>
    <mergeCell ref="Z22:Z23"/>
    <mergeCell ref="AB22:AB23"/>
    <mergeCell ref="N22:N23"/>
    <mergeCell ref="P22:P23"/>
    <mergeCell ref="D34:D35"/>
    <mergeCell ref="F34:F35"/>
    <mergeCell ref="H34:H35"/>
    <mergeCell ref="J34:J35"/>
    <mergeCell ref="L34:L35"/>
    <mergeCell ref="N34:N35"/>
    <mergeCell ref="P34:P35"/>
    <mergeCell ref="AH22:AH23"/>
    <mergeCell ref="AJ22:AJ23"/>
    <mergeCell ref="AL22:AL23"/>
    <mergeCell ref="R34:R35"/>
    <mergeCell ref="T34:T35"/>
    <mergeCell ref="V34:V35"/>
    <mergeCell ref="X34:X35"/>
    <mergeCell ref="V22:V23"/>
    <mergeCell ref="X22:X23"/>
    <mergeCell ref="N10:N11"/>
    <mergeCell ref="P10:P11"/>
    <mergeCell ref="AD22:AD23"/>
    <mergeCell ref="AF22:AF23"/>
    <mergeCell ref="AX10:AX11"/>
    <mergeCell ref="D22:D23"/>
    <mergeCell ref="F22:F23"/>
    <mergeCell ref="H22:H23"/>
    <mergeCell ref="J22:J23"/>
    <mergeCell ref="L22:L23"/>
    <mergeCell ref="Z10:Z11"/>
    <mergeCell ref="AB10:AB11"/>
    <mergeCell ref="R22:R23"/>
    <mergeCell ref="T22:T23"/>
    <mergeCell ref="AP5:AS5"/>
    <mergeCell ref="D10:D11"/>
    <mergeCell ref="F10:F11"/>
    <mergeCell ref="H10:H11"/>
    <mergeCell ref="J10:J11"/>
    <mergeCell ref="L10:L11"/>
    <mergeCell ref="AP10:AP11"/>
    <mergeCell ref="AR10:AR11"/>
    <mergeCell ref="R10:R11"/>
    <mergeCell ref="T10:T11"/>
    <mergeCell ref="AZ4:BB5"/>
    <mergeCell ref="AD5:AG5"/>
    <mergeCell ref="AJ5:AM5"/>
    <mergeCell ref="AV5:AY5"/>
    <mergeCell ref="V10:V11"/>
    <mergeCell ref="X10:X11"/>
    <mergeCell ref="AT10:AT11"/>
    <mergeCell ref="AV10:AV11"/>
    <mergeCell ref="AD10:AD11"/>
    <mergeCell ref="AF10:AF11"/>
    <mergeCell ref="A4:C5"/>
    <mergeCell ref="AT4:AY4"/>
    <mergeCell ref="AH10:AH11"/>
    <mergeCell ref="AJ10:AJ11"/>
    <mergeCell ref="AL10:AL11"/>
    <mergeCell ref="AN10:AN11"/>
  </mergeCells>
  <printOptions horizontalCentered="1"/>
  <pageMargins left="0.5905511811023623" right="0.5905511811023623" top="0.5905511811023623" bottom="0.5905511811023623" header="0.3937007874015748" footer="0.3937007874015748"/>
  <pageSetup fitToWidth="2" fitToHeight="1" horizontalDpi="600" verticalDpi="600" orientation="portrait" paperSize="9" scale="70" r:id="rId1"/>
  <colBreaks count="1" manualBreakCount="1">
    <brk id="27" max="52" man="1"/>
  </colBreaks>
</worksheet>
</file>

<file path=xl/worksheets/sheet2.xml><?xml version="1.0" encoding="utf-8"?>
<worksheet xmlns="http://schemas.openxmlformats.org/spreadsheetml/2006/main" xmlns:r="http://schemas.openxmlformats.org/officeDocument/2006/relationships">
  <sheetPr>
    <pageSetUpPr fitToPage="1"/>
  </sheetPr>
  <dimension ref="A1:CF44"/>
  <sheetViews>
    <sheetView view="pageBreakPreview" zoomScale="70" zoomScaleSheetLayoutView="70" zoomScalePageLayoutView="0" workbookViewId="0" topLeftCell="A1">
      <selection activeCell="CE46" sqref="CE46"/>
    </sheetView>
  </sheetViews>
  <sheetFormatPr defaultColWidth="8.796875" defaultRowHeight="14.25" outlineLevelCol="1"/>
  <cols>
    <col min="1" max="1" width="2.5" style="7" customWidth="1"/>
    <col min="2" max="2" width="18.8984375" style="7" customWidth="1"/>
    <col min="3" max="3" width="1.1015625" style="7" customWidth="1"/>
    <col min="4" max="4" width="11.59765625" style="7" customWidth="1"/>
    <col min="5" max="5" width="0.8984375" style="7" customWidth="1"/>
    <col min="6" max="6" width="6.5" style="7" bestFit="1" customWidth="1"/>
    <col min="7" max="7" width="0.8984375" style="7" customWidth="1"/>
    <col min="8" max="8" width="6.5" style="7" customWidth="1"/>
    <col min="9" max="9" width="0.8984375" style="7" customWidth="1"/>
    <col min="10" max="10" width="11.59765625" style="7" customWidth="1"/>
    <col min="11" max="11" width="0.8984375" style="7" customWidth="1"/>
    <col min="12" max="12" width="6.09765625" style="7" customWidth="1"/>
    <col min="13" max="13" width="0.8984375" style="7" customWidth="1"/>
    <col min="14" max="14" width="6.09765625" style="7" customWidth="1"/>
    <col min="15" max="15" width="0.8984375" style="7" customWidth="1"/>
    <col min="16" max="16" width="11.5976562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5976562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5976562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59765625" style="7" customWidth="1"/>
    <col min="35" max="35" width="0.8984375" style="7" customWidth="1"/>
    <col min="36" max="36" width="6.5" style="7" bestFit="1" customWidth="1"/>
    <col min="37" max="37" width="0.8984375" style="7" customWidth="1"/>
    <col min="38" max="38" width="6.5" style="7" bestFit="1" customWidth="1"/>
    <col min="39" max="39" width="0.8984375" style="7" customWidth="1"/>
    <col min="40" max="40" width="11.59765625" style="7" customWidth="1"/>
    <col min="41" max="41" width="0.8984375" style="7" customWidth="1"/>
    <col min="42" max="42" width="6.5" style="7" customWidth="1"/>
    <col min="43" max="43" width="0.8984375" style="7" customWidth="1"/>
    <col min="44" max="44" width="6.5" style="7" customWidth="1"/>
    <col min="45" max="45" width="0.8984375" style="7" customWidth="1"/>
    <col min="46" max="46" width="11.59765625" style="7" hidden="1" customWidth="1" outlineLevel="1"/>
    <col min="47" max="47" width="0.8984375" style="7" hidden="1" customWidth="1" outlineLevel="1"/>
    <col min="48" max="48" width="6.3984375" style="7" hidden="1" customWidth="1" outlineLevel="1"/>
    <col min="49" max="49" width="0.8984375" style="7" hidden="1" customWidth="1" outlineLevel="1"/>
    <col min="50" max="50" width="6.3984375" style="7" hidden="1" customWidth="1" outlineLevel="1"/>
    <col min="51" max="51" width="0.8984375" style="7" hidden="1" customWidth="1" outlineLevel="1"/>
    <col min="52" max="52" width="11.59765625" style="7" customWidth="1" collapsed="1"/>
    <col min="53" max="53" width="0.8984375" style="7" customWidth="1"/>
    <col min="54" max="54" width="6.5" style="7" bestFit="1" customWidth="1"/>
    <col min="55" max="55" width="0.8984375" style="7" customWidth="1"/>
    <col min="56" max="56" width="6.5" style="7" bestFit="1" customWidth="1"/>
    <col min="57" max="57" width="0.8984375" style="7" customWidth="1"/>
    <col min="58" max="58" width="11.59765625" style="7" hidden="1" customWidth="1" outlineLevel="1"/>
    <col min="59" max="59" width="0.8984375" style="7" hidden="1" customWidth="1" outlineLevel="1"/>
    <col min="60" max="60" width="6.3984375" style="7" hidden="1" customWidth="1" outlineLevel="1"/>
    <col min="61" max="61" width="0.8984375" style="7" hidden="1" customWidth="1" outlineLevel="1"/>
    <col min="62" max="62" width="6.3984375" style="7" hidden="1" customWidth="1" outlineLevel="1"/>
    <col min="63" max="63" width="0.8984375" style="7" hidden="1" customWidth="1" outlineLevel="1"/>
    <col min="64" max="64" width="11.59765625" style="7" hidden="1" customWidth="1" outlineLevel="1"/>
    <col min="65" max="65" width="0.8984375" style="7" hidden="1" customWidth="1" outlineLevel="1"/>
    <col min="66" max="66" width="6.3984375" style="7" hidden="1" customWidth="1" outlineLevel="1"/>
    <col min="67" max="67" width="0.8984375" style="7" hidden="1" customWidth="1" outlineLevel="1"/>
    <col min="68" max="68" width="6.3984375" style="7" hidden="1" customWidth="1" outlineLevel="1"/>
    <col min="69" max="69" width="0.8984375" style="7" hidden="1" customWidth="1" outlineLevel="1"/>
    <col min="70" max="70" width="11.59765625" style="7" hidden="1" customWidth="1" outlineLevel="1"/>
    <col min="71" max="71" width="0.8984375" style="7" hidden="1" customWidth="1" outlineLevel="1"/>
    <col min="72" max="72" width="6.3984375" style="7" hidden="1" customWidth="1" outlineLevel="1"/>
    <col min="73" max="73" width="0.8984375" style="7" hidden="1" customWidth="1" outlineLevel="1"/>
    <col min="74" max="74" width="6.3984375" style="7" hidden="1" customWidth="1" outlineLevel="1"/>
    <col min="75" max="75" width="0.8984375" style="7" hidden="1" customWidth="1" outlineLevel="1"/>
    <col min="76" max="76" width="11.59765625" style="7" hidden="1" customWidth="1" outlineLevel="1"/>
    <col min="77" max="77" width="0.8984375" style="7" hidden="1" customWidth="1" outlineLevel="1"/>
    <col min="78" max="78" width="6.3984375" style="7" hidden="1" customWidth="1" outlineLevel="1"/>
    <col min="79" max="79" width="0.8984375" style="7" hidden="1" customWidth="1" outlineLevel="1"/>
    <col min="80" max="80" width="6.3984375" style="7" hidden="1" customWidth="1" outlineLevel="1"/>
    <col min="81" max="81" width="0.8984375" style="7" hidden="1" customWidth="1" outlineLevel="1"/>
    <col min="82" max="82" width="2.5" style="7" customWidth="1" collapsed="1"/>
    <col min="83" max="83" width="18.8984375" style="7" customWidth="1"/>
    <col min="84" max="84" width="1.1015625" style="7" customWidth="1"/>
    <col min="85" max="16384" width="9" style="7" customWidth="1"/>
  </cols>
  <sheetData>
    <row r="1" spans="1:82" ht="14.25">
      <c r="A1" s="2"/>
      <c r="P1" s="68"/>
      <c r="V1" s="68"/>
      <c r="AB1" s="2"/>
      <c r="AH1" s="2"/>
      <c r="AN1" s="2"/>
      <c r="AT1" s="2"/>
      <c r="CD1" s="2"/>
    </row>
    <row r="2" spans="1:84" ht="18.75">
      <c r="A2" s="11" t="s">
        <v>32</v>
      </c>
      <c r="B2" s="1"/>
      <c r="C2" s="1"/>
      <c r="AT2" s="1"/>
      <c r="AU2" s="1"/>
      <c r="CD2" s="11"/>
      <c r="CE2" s="1"/>
      <c r="CF2" s="1"/>
    </row>
    <row r="3" ht="13.5">
      <c r="CE3" s="13" t="s">
        <v>31</v>
      </c>
    </row>
    <row r="4" spans="1:84" ht="30.75" customHeight="1">
      <c r="A4" s="78" t="s">
        <v>28</v>
      </c>
      <c r="B4" s="79"/>
      <c r="C4" s="80"/>
      <c r="D4" s="5" t="s">
        <v>39</v>
      </c>
      <c r="E4" s="42"/>
      <c r="F4" s="42"/>
      <c r="G4" s="42"/>
      <c r="H4" s="42"/>
      <c r="I4" s="32"/>
      <c r="J4" s="5" t="s">
        <v>38</v>
      </c>
      <c r="K4" s="42"/>
      <c r="L4" s="42"/>
      <c r="M4" s="42"/>
      <c r="N4" s="42"/>
      <c r="O4" s="32"/>
      <c r="P4" s="5" t="s">
        <v>37</v>
      </c>
      <c r="Q4" s="42"/>
      <c r="R4" s="42"/>
      <c r="S4" s="42"/>
      <c r="T4" s="42"/>
      <c r="U4" s="42"/>
      <c r="V4" s="5" t="s">
        <v>36</v>
      </c>
      <c r="W4" s="42"/>
      <c r="X4" s="42"/>
      <c r="Y4" s="42"/>
      <c r="Z4" s="42"/>
      <c r="AA4" s="32"/>
      <c r="AB4" s="5" t="s">
        <v>35</v>
      </c>
      <c r="AC4" s="42"/>
      <c r="AD4" s="42"/>
      <c r="AE4" s="42"/>
      <c r="AF4" s="42"/>
      <c r="AG4" s="32"/>
      <c r="AH4" s="5" t="s">
        <v>34</v>
      </c>
      <c r="AI4" s="42"/>
      <c r="AJ4" s="42"/>
      <c r="AK4" s="42"/>
      <c r="AL4" s="42"/>
      <c r="AM4" s="32"/>
      <c r="AN4" s="84" t="s">
        <v>33</v>
      </c>
      <c r="AO4" s="85"/>
      <c r="AP4" s="85"/>
      <c r="AQ4" s="85"/>
      <c r="AR4" s="85"/>
      <c r="AS4" s="86"/>
      <c r="AT4" s="84" t="s">
        <v>88</v>
      </c>
      <c r="AU4" s="85"/>
      <c r="AV4" s="85"/>
      <c r="AW4" s="85"/>
      <c r="AX4" s="85"/>
      <c r="AY4" s="86"/>
      <c r="AZ4" s="84" t="s">
        <v>89</v>
      </c>
      <c r="BA4" s="85"/>
      <c r="BB4" s="85"/>
      <c r="BC4" s="85"/>
      <c r="BD4" s="85"/>
      <c r="BE4" s="86"/>
      <c r="BF4" s="84" t="s">
        <v>90</v>
      </c>
      <c r="BG4" s="85"/>
      <c r="BH4" s="85"/>
      <c r="BI4" s="85"/>
      <c r="BJ4" s="85"/>
      <c r="BK4" s="86"/>
      <c r="BL4" s="84" t="s">
        <v>91</v>
      </c>
      <c r="BM4" s="85"/>
      <c r="BN4" s="85"/>
      <c r="BO4" s="85"/>
      <c r="BP4" s="85"/>
      <c r="BQ4" s="86"/>
      <c r="BR4" s="84" t="s">
        <v>92</v>
      </c>
      <c r="BS4" s="85"/>
      <c r="BT4" s="85"/>
      <c r="BU4" s="85"/>
      <c r="BV4" s="85"/>
      <c r="BW4" s="86"/>
      <c r="BX4" s="84" t="s">
        <v>93</v>
      </c>
      <c r="BY4" s="85"/>
      <c r="BZ4" s="85"/>
      <c r="CA4" s="85"/>
      <c r="CB4" s="85"/>
      <c r="CC4" s="86"/>
      <c r="CD4" s="78" t="s">
        <v>28</v>
      </c>
      <c r="CE4" s="79"/>
      <c r="CF4" s="80"/>
    </row>
    <row r="5" spans="1:84" ht="30.75" customHeight="1">
      <c r="A5" s="81"/>
      <c r="B5" s="82"/>
      <c r="C5" s="83"/>
      <c r="D5" s="5" t="s">
        <v>1</v>
      </c>
      <c r="E5" s="32"/>
      <c r="F5" s="5" t="s">
        <v>2</v>
      </c>
      <c r="G5" s="42"/>
      <c r="H5" s="42"/>
      <c r="I5" s="32"/>
      <c r="J5" s="5" t="s">
        <v>1</v>
      </c>
      <c r="K5" s="32"/>
      <c r="L5" s="5" t="s">
        <v>2</v>
      </c>
      <c r="M5" s="42"/>
      <c r="N5" s="42"/>
      <c r="O5" s="32"/>
      <c r="P5" s="5" t="s">
        <v>1</v>
      </c>
      <c r="Q5" s="32"/>
      <c r="R5" s="5" t="s">
        <v>2</v>
      </c>
      <c r="S5" s="42"/>
      <c r="T5" s="42"/>
      <c r="U5" s="42"/>
      <c r="V5" s="5" t="s">
        <v>1</v>
      </c>
      <c r="W5" s="32"/>
      <c r="X5" s="5" t="s">
        <v>2</v>
      </c>
      <c r="Y5" s="42"/>
      <c r="Z5" s="42"/>
      <c r="AA5" s="32"/>
      <c r="AB5" s="5" t="s">
        <v>1</v>
      </c>
      <c r="AC5" s="32"/>
      <c r="AD5" s="84" t="s">
        <v>2</v>
      </c>
      <c r="AE5" s="88"/>
      <c r="AF5" s="88"/>
      <c r="AG5" s="89"/>
      <c r="AH5" s="5" t="s">
        <v>1</v>
      </c>
      <c r="AI5" s="32"/>
      <c r="AJ5" s="84" t="s">
        <v>2</v>
      </c>
      <c r="AK5" s="88"/>
      <c r="AL5" s="88"/>
      <c r="AM5" s="89"/>
      <c r="AN5" s="5" t="s">
        <v>1</v>
      </c>
      <c r="AO5" s="32"/>
      <c r="AP5" s="84" t="s">
        <v>2</v>
      </c>
      <c r="AQ5" s="88"/>
      <c r="AR5" s="88"/>
      <c r="AS5" s="89"/>
      <c r="AT5" s="5" t="s">
        <v>1</v>
      </c>
      <c r="AU5" s="32"/>
      <c r="AV5" s="84" t="s">
        <v>2</v>
      </c>
      <c r="AW5" s="88"/>
      <c r="AX5" s="88"/>
      <c r="AY5" s="89"/>
      <c r="AZ5" s="5" t="s">
        <v>1</v>
      </c>
      <c r="BA5" s="32"/>
      <c r="BB5" s="84" t="s">
        <v>2</v>
      </c>
      <c r="BC5" s="88"/>
      <c r="BD5" s="88"/>
      <c r="BE5" s="89"/>
      <c r="BF5" s="5" t="s">
        <v>1</v>
      </c>
      <c r="BG5" s="32"/>
      <c r="BH5" s="84" t="s">
        <v>2</v>
      </c>
      <c r="BI5" s="88"/>
      <c r="BJ5" s="88"/>
      <c r="BK5" s="89"/>
      <c r="BL5" s="5" t="s">
        <v>1</v>
      </c>
      <c r="BM5" s="32"/>
      <c r="BN5" s="84" t="s">
        <v>2</v>
      </c>
      <c r="BO5" s="88"/>
      <c r="BP5" s="88"/>
      <c r="BQ5" s="89"/>
      <c r="BR5" s="5" t="s">
        <v>1</v>
      </c>
      <c r="BS5" s="32"/>
      <c r="BT5" s="84" t="s">
        <v>2</v>
      </c>
      <c r="BU5" s="88"/>
      <c r="BV5" s="88"/>
      <c r="BW5" s="89"/>
      <c r="BX5" s="5" t="s">
        <v>1</v>
      </c>
      <c r="BY5" s="32"/>
      <c r="BZ5" s="84" t="s">
        <v>2</v>
      </c>
      <c r="CA5" s="88"/>
      <c r="CB5" s="88"/>
      <c r="CC5" s="89"/>
      <c r="CD5" s="81"/>
      <c r="CE5" s="82"/>
      <c r="CF5" s="83"/>
    </row>
    <row r="6" spans="1:84" ht="33" customHeight="1">
      <c r="A6" s="33" t="s">
        <v>3</v>
      </c>
      <c r="B6" s="30"/>
      <c r="C6" s="6"/>
      <c r="D6" s="43"/>
      <c r="E6" s="43"/>
      <c r="F6" s="44"/>
      <c r="G6" s="16"/>
      <c r="H6" s="43"/>
      <c r="I6" s="16"/>
      <c r="J6" s="33"/>
      <c r="K6" s="30"/>
      <c r="L6" s="33"/>
      <c r="M6" s="6"/>
      <c r="N6" s="30"/>
      <c r="O6" s="6"/>
      <c r="P6" s="33"/>
      <c r="Q6" s="30"/>
      <c r="R6" s="33"/>
      <c r="S6" s="6"/>
      <c r="T6" s="30"/>
      <c r="U6" s="30"/>
      <c r="V6" s="33"/>
      <c r="W6" s="30"/>
      <c r="X6" s="33"/>
      <c r="Y6" s="6"/>
      <c r="Z6" s="30"/>
      <c r="AA6" s="6"/>
      <c r="AB6" s="33"/>
      <c r="AC6" s="30"/>
      <c r="AD6" s="33"/>
      <c r="AE6" s="6"/>
      <c r="AF6" s="30"/>
      <c r="AG6" s="6"/>
      <c r="AH6" s="33"/>
      <c r="AI6" s="30"/>
      <c r="AJ6" s="33"/>
      <c r="AK6" s="6"/>
      <c r="AL6" s="30"/>
      <c r="AM6" s="6"/>
      <c r="AN6" s="33"/>
      <c r="AO6" s="30"/>
      <c r="AP6" s="33"/>
      <c r="AQ6" s="6"/>
      <c r="AR6" s="30"/>
      <c r="AS6" s="6"/>
      <c r="AT6" s="33"/>
      <c r="AU6" s="30"/>
      <c r="AV6" s="33"/>
      <c r="AW6" s="6"/>
      <c r="AX6" s="30"/>
      <c r="AY6" s="6"/>
      <c r="AZ6" s="33"/>
      <c r="BA6" s="30"/>
      <c r="BB6" s="33"/>
      <c r="BC6" s="6"/>
      <c r="BD6" s="30"/>
      <c r="BE6" s="6"/>
      <c r="BF6" s="33"/>
      <c r="BG6" s="30"/>
      <c r="BH6" s="33"/>
      <c r="BI6" s="6"/>
      <c r="BJ6" s="30"/>
      <c r="BK6" s="6"/>
      <c r="BL6" s="33"/>
      <c r="BM6" s="30"/>
      <c r="BN6" s="33"/>
      <c r="BO6" s="6"/>
      <c r="BP6" s="30"/>
      <c r="BQ6" s="6"/>
      <c r="BR6" s="33"/>
      <c r="BS6" s="30"/>
      <c r="BT6" s="33"/>
      <c r="BU6" s="6"/>
      <c r="BV6" s="30"/>
      <c r="BW6" s="6"/>
      <c r="BX6" s="33"/>
      <c r="BY6" s="30"/>
      <c r="BZ6" s="33"/>
      <c r="CA6" s="6"/>
      <c r="CB6" s="30"/>
      <c r="CC6" s="6"/>
      <c r="CD6" s="33" t="s">
        <v>3</v>
      </c>
      <c r="CE6" s="30"/>
      <c r="CF6" s="6"/>
    </row>
    <row r="7" spans="1:84" ht="33" customHeight="1">
      <c r="A7" s="45"/>
      <c r="B7" s="12" t="s">
        <v>14</v>
      </c>
      <c r="C7" s="9"/>
      <c r="D7" s="23">
        <v>168973</v>
      </c>
      <c r="E7" s="23"/>
      <c r="F7" s="46">
        <f>ROUND(D7/D$15*100,1)</f>
        <v>24.6</v>
      </c>
      <c r="G7" s="47"/>
      <c r="H7" s="48">
        <f aca="true" t="shared" si="0" ref="H7:H12">ROUND(D7/D$12*100,1)</f>
        <v>27.3</v>
      </c>
      <c r="I7" s="15"/>
      <c r="J7" s="22">
        <v>394592</v>
      </c>
      <c r="K7" s="23"/>
      <c r="L7" s="46">
        <f>ROUND(J7/J$15*100,1)</f>
        <v>30.9</v>
      </c>
      <c r="M7" s="47"/>
      <c r="N7" s="48">
        <f aca="true" t="shared" si="1" ref="N7:N12">ROUND(J7/J$12*100,1)</f>
        <v>33.3</v>
      </c>
      <c r="O7" s="15"/>
      <c r="P7" s="22">
        <v>848397</v>
      </c>
      <c r="Q7" s="23"/>
      <c r="R7" s="46">
        <f>ROUND(P7/P$15*100,1)</f>
        <v>30.7</v>
      </c>
      <c r="S7" s="47"/>
      <c r="T7" s="48">
        <f aca="true" t="shared" si="2" ref="T7:T12">ROUND(P7/P$12*100,1)</f>
        <v>33</v>
      </c>
      <c r="U7" s="48"/>
      <c r="V7" s="22">
        <v>2265873</v>
      </c>
      <c r="W7" s="23"/>
      <c r="X7" s="46">
        <f>ROUND(V7/V$15*100,1)</f>
        <v>37.4</v>
      </c>
      <c r="Y7" s="47"/>
      <c r="Z7" s="48">
        <f aca="true" t="shared" si="3" ref="Z7:Z12">ROUND(V7/V$12*100,1)</f>
        <v>40</v>
      </c>
      <c r="AA7" s="47"/>
      <c r="AB7" s="22">
        <v>4280955</v>
      </c>
      <c r="AC7" s="23"/>
      <c r="AD7" s="46">
        <f>ROUND(AB7/AB$15*100,1)</f>
        <v>29.6</v>
      </c>
      <c r="AE7" s="47"/>
      <c r="AF7" s="48">
        <f aca="true" t="shared" si="4" ref="AF7:AF12">ROUND(AB7/AB$12*100,1)</f>
        <v>33.9</v>
      </c>
      <c r="AG7" s="15"/>
      <c r="AH7" s="22">
        <v>8137099</v>
      </c>
      <c r="AI7" s="23"/>
      <c r="AJ7" s="46">
        <f>ROUND(AH7/AH$15*100,1)</f>
        <v>32.7</v>
      </c>
      <c r="AK7" s="47"/>
      <c r="AL7" s="48">
        <f aca="true" t="shared" si="5" ref="AL7:AL12">ROUND(AH7/AH$12*100,1)</f>
        <v>36.2</v>
      </c>
      <c r="AM7" s="15"/>
      <c r="AN7" s="22">
        <v>11353669</v>
      </c>
      <c r="AO7" s="23"/>
      <c r="AP7" s="46">
        <f>ROUND(AN7/AN$15*100,1)</f>
        <v>36.9</v>
      </c>
      <c r="AQ7" s="47"/>
      <c r="AR7" s="48">
        <f aca="true" t="shared" si="6" ref="AR7:AR12">ROUND(AN7/AN$12*100,1)</f>
        <v>40.2</v>
      </c>
      <c r="AS7" s="15"/>
      <c r="AT7" s="22">
        <v>16482171</v>
      </c>
      <c r="AU7" s="23"/>
      <c r="AV7" s="46">
        <f>ROUND(AT7/AT$15*100,1)</f>
        <v>40.9</v>
      </c>
      <c r="AW7" s="47"/>
      <c r="AX7" s="48">
        <f aca="true" t="shared" si="7" ref="AX7:AX12">ROUND(AT7/AT$12*100,1)</f>
        <v>44.7</v>
      </c>
      <c r="AY7" s="15"/>
      <c r="AZ7" s="22">
        <v>17353167</v>
      </c>
      <c r="BA7" s="23"/>
      <c r="BB7" s="46">
        <f>ROUND(AZ7/AZ$15*100,1)</f>
        <v>39.9</v>
      </c>
      <c r="BC7" s="47"/>
      <c r="BD7" s="48">
        <f aca="true" t="shared" si="8" ref="BD7:BD12">ROUND(AZ7/AZ$12*100,1)</f>
        <v>43.7</v>
      </c>
      <c r="BE7" s="15"/>
      <c r="BF7" s="22">
        <v>17984766</v>
      </c>
      <c r="BG7" s="23"/>
      <c r="BH7" s="46">
        <f>ROUND(BF7/BF$15*100,1)</f>
        <v>39.3</v>
      </c>
      <c r="BI7" s="47"/>
      <c r="BJ7" s="48">
        <f aca="true" t="shared" si="9" ref="BJ7:BJ12">ROUND(BF7/BF$12*100,1)</f>
        <v>43.1</v>
      </c>
      <c r="BK7" s="15"/>
      <c r="BL7" s="22">
        <v>16626811</v>
      </c>
      <c r="BM7" s="23"/>
      <c r="BN7" s="46">
        <f>ROUND(BL7/BL$15*100,1)</f>
        <v>34.6</v>
      </c>
      <c r="BO7" s="47"/>
      <c r="BP7" s="48">
        <f aca="true" t="shared" si="10" ref="BP7:BP12">ROUND(BL7/BL$12*100,1)</f>
        <v>39.4</v>
      </c>
      <c r="BQ7" s="15"/>
      <c r="BR7" s="22">
        <v>15615902</v>
      </c>
      <c r="BS7" s="23"/>
      <c r="BT7" s="46">
        <f>ROUND(BR7/BR$15*100,1)</f>
        <v>31.2</v>
      </c>
      <c r="BU7" s="47"/>
      <c r="BV7" s="48">
        <f aca="true" t="shared" si="11" ref="BV7:BV12">ROUND(BR7/BR$12*100,1)</f>
        <v>36.9</v>
      </c>
      <c r="BW7" s="15"/>
      <c r="BX7" s="22">
        <v>15352496</v>
      </c>
      <c r="BY7" s="26"/>
      <c r="BZ7" s="59">
        <f>ROUND(BX7/BX$15*100,1)</f>
        <v>30.1</v>
      </c>
      <c r="CA7" s="60"/>
      <c r="CB7" s="61">
        <f aca="true" t="shared" si="12" ref="CB7:CB12">ROUND(BX7/BX$12*100,1)</f>
        <v>35.9</v>
      </c>
      <c r="CC7" s="3"/>
      <c r="CD7" s="45"/>
      <c r="CE7" s="12" t="s">
        <v>14</v>
      </c>
      <c r="CF7" s="9"/>
    </row>
    <row r="8" spans="1:84" ht="33" customHeight="1">
      <c r="A8" s="45"/>
      <c r="B8" s="12" t="s">
        <v>15</v>
      </c>
      <c r="C8" s="9"/>
      <c r="D8" s="23">
        <v>21607</v>
      </c>
      <c r="E8" s="23"/>
      <c r="F8" s="46">
        <f>ROUND(D8/D$15*100,1)</f>
        <v>3.1</v>
      </c>
      <c r="G8" s="47"/>
      <c r="H8" s="48">
        <f t="shared" si="0"/>
        <v>3.5</v>
      </c>
      <c r="I8" s="15"/>
      <c r="J8" s="22">
        <v>34948</v>
      </c>
      <c r="K8" s="23"/>
      <c r="L8" s="46">
        <f>ROUND(J8/J$15*100,1)</f>
        <v>2.7</v>
      </c>
      <c r="M8" s="47"/>
      <c r="N8" s="48">
        <f t="shared" si="1"/>
        <v>3</v>
      </c>
      <c r="O8" s="15"/>
      <c r="P8" s="22">
        <v>45616</v>
      </c>
      <c r="Q8" s="23"/>
      <c r="R8" s="46">
        <f>ROUND(P8/P$15*100,1)</f>
        <v>1.6</v>
      </c>
      <c r="S8" s="47"/>
      <c r="T8" s="48">
        <f t="shared" si="2"/>
        <v>1.8</v>
      </c>
      <c r="U8" s="48"/>
      <c r="V8" s="22">
        <v>94953</v>
      </c>
      <c r="W8" s="23"/>
      <c r="X8" s="46">
        <f>ROUND(V8/V$15*100,1)</f>
        <v>1.6</v>
      </c>
      <c r="Y8" s="47"/>
      <c r="Z8" s="48">
        <f t="shared" si="3"/>
        <v>1.7</v>
      </c>
      <c r="AA8" s="47"/>
      <c r="AB8" s="22">
        <v>149050</v>
      </c>
      <c r="AC8" s="23"/>
      <c r="AD8" s="46">
        <f>ROUND(AB8/AB$15*100,1)</f>
        <v>1</v>
      </c>
      <c r="AE8" s="47"/>
      <c r="AF8" s="48">
        <f t="shared" si="4"/>
        <v>1.2</v>
      </c>
      <c r="AG8" s="15"/>
      <c r="AH8" s="22">
        <v>175614</v>
      </c>
      <c r="AI8" s="23"/>
      <c r="AJ8" s="46">
        <f>ROUND(AH8/AH$15*100,1)</f>
        <v>0.7</v>
      </c>
      <c r="AK8" s="47"/>
      <c r="AL8" s="48">
        <f t="shared" si="5"/>
        <v>0.8</v>
      </c>
      <c r="AM8" s="15"/>
      <c r="AN8" s="22">
        <v>183108</v>
      </c>
      <c r="AO8" s="23"/>
      <c r="AP8" s="46">
        <f>ROUND(AN8/AN$15*100,1)</f>
        <v>0.6</v>
      </c>
      <c r="AQ8" s="47"/>
      <c r="AR8" s="48">
        <f t="shared" si="6"/>
        <v>0.6</v>
      </c>
      <c r="AS8" s="15"/>
      <c r="AT8" s="22">
        <v>712943</v>
      </c>
      <c r="AU8" s="23"/>
      <c r="AV8" s="46">
        <f>ROUND(AT8/AT$15*100,1)</f>
        <v>1.8</v>
      </c>
      <c r="AW8" s="47"/>
      <c r="AX8" s="48">
        <f t="shared" si="7"/>
        <v>1.9</v>
      </c>
      <c r="AY8" s="15"/>
      <c r="AZ8" s="22">
        <v>802141</v>
      </c>
      <c r="BA8" s="23"/>
      <c r="BB8" s="46">
        <f>ROUND(AZ8/AZ$15*100,1)</f>
        <v>1.8</v>
      </c>
      <c r="BC8" s="47"/>
      <c r="BD8" s="48">
        <f t="shared" si="8"/>
        <v>2</v>
      </c>
      <c r="BE8" s="15"/>
      <c r="BF8" s="22">
        <v>829303</v>
      </c>
      <c r="BG8" s="23"/>
      <c r="BH8" s="46">
        <f>ROUND(BF8/BF$15*100,1)</f>
        <v>1.8</v>
      </c>
      <c r="BI8" s="47"/>
      <c r="BJ8" s="48">
        <f t="shared" si="9"/>
        <v>2</v>
      </c>
      <c r="BK8" s="15"/>
      <c r="BL8" s="22">
        <v>915702</v>
      </c>
      <c r="BM8" s="23"/>
      <c r="BN8" s="46">
        <f>ROUND(BL8/BL$15*100,1)</f>
        <v>1.9</v>
      </c>
      <c r="BO8" s="47"/>
      <c r="BP8" s="48">
        <f t="shared" si="10"/>
        <v>2.2</v>
      </c>
      <c r="BQ8" s="15"/>
      <c r="BR8" s="22">
        <v>980962</v>
      </c>
      <c r="BS8" s="23"/>
      <c r="BT8" s="46">
        <f>ROUND(BR8/BR$15*100,1)</f>
        <v>2</v>
      </c>
      <c r="BU8" s="47"/>
      <c r="BV8" s="48">
        <f t="shared" si="11"/>
        <v>2.3</v>
      </c>
      <c r="BW8" s="15"/>
      <c r="BX8" s="22">
        <v>863033</v>
      </c>
      <c r="BY8" s="26"/>
      <c r="BZ8" s="59">
        <f>ROUND(BX8/BX$15*100,1)</f>
        <v>1.7</v>
      </c>
      <c r="CA8" s="60"/>
      <c r="CB8" s="61">
        <f t="shared" si="12"/>
        <v>2</v>
      </c>
      <c r="CC8" s="3"/>
      <c r="CD8" s="45"/>
      <c r="CE8" s="12" t="s">
        <v>15</v>
      </c>
      <c r="CF8" s="9"/>
    </row>
    <row r="9" spans="1:84" ht="33" customHeight="1">
      <c r="A9" s="45"/>
      <c r="B9" s="12" t="s">
        <v>16</v>
      </c>
      <c r="C9" s="9"/>
      <c r="D9" s="23">
        <v>111451</v>
      </c>
      <c r="E9" s="23"/>
      <c r="F9" s="46">
        <f>ROUND(D9/D$15*100,1)</f>
        <v>16.2</v>
      </c>
      <c r="G9" s="47"/>
      <c r="H9" s="48">
        <f t="shared" si="0"/>
        <v>18</v>
      </c>
      <c r="I9" s="15"/>
      <c r="J9" s="22">
        <v>211157</v>
      </c>
      <c r="K9" s="23"/>
      <c r="L9" s="46">
        <f>ROUND(J9/J$15*100,1)</f>
        <v>16.5</v>
      </c>
      <c r="M9" s="47"/>
      <c r="N9" s="48">
        <f t="shared" si="1"/>
        <v>17.8</v>
      </c>
      <c r="O9" s="15"/>
      <c r="P9" s="22">
        <v>480649</v>
      </c>
      <c r="Q9" s="23"/>
      <c r="R9" s="46">
        <f>ROUND(P9/P$15*100,1)</f>
        <v>17.4</v>
      </c>
      <c r="S9" s="47"/>
      <c r="T9" s="48">
        <f t="shared" si="2"/>
        <v>18.7</v>
      </c>
      <c r="U9" s="48"/>
      <c r="V9" s="22">
        <v>963166</v>
      </c>
      <c r="W9" s="23"/>
      <c r="X9" s="46">
        <f>ROUND(V9/V$15*100,1)</f>
        <v>15.9</v>
      </c>
      <c r="Y9" s="47"/>
      <c r="Z9" s="48">
        <f t="shared" si="3"/>
        <v>17</v>
      </c>
      <c r="AA9" s="47"/>
      <c r="AB9" s="22">
        <v>2392218</v>
      </c>
      <c r="AC9" s="23"/>
      <c r="AD9" s="46">
        <f>ROUND(AB9/AB$15*100,1)</f>
        <v>16.5</v>
      </c>
      <c r="AE9" s="47"/>
      <c r="AF9" s="48">
        <f t="shared" si="4"/>
        <v>18.9</v>
      </c>
      <c r="AG9" s="15"/>
      <c r="AH9" s="22">
        <v>4324362</v>
      </c>
      <c r="AI9" s="23"/>
      <c r="AJ9" s="46">
        <f>ROUND(AH9/AH$15*100,1)</f>
        <v>17.4</v>
      </c>
      <c r="AK9" s="47"/>
      <c r="AL9" s="48">
        <f t="shared" si="5"/>
        <v>19.2</v>
      </c>
      <c r="AM9" s="15"/>
      <c r="AN9" s="22">
        <v>5289664</v>
      </c>
      <c r="AO9" s="23"/>
      <c r="AP9" s="46">
        <f>ROUND(AN9/AN$15*100,1)</f>
        <v>17.2</v>
      </c>
      <c r="AQ9" s="47"/>
      <c r="AR9" s="48">
        <f t="shared" si="6"/>
        <v>18.7</v>
      </c>
      <c r="AS9" s="15"/>
      <c r="AT9" s="22">
        <v>7358518</v>
      </c>
      <c r="AU9" s="23"/>
      <c r="AV9" s="46">
        <f>ROUND(AT9/AT$15*100,1)</f>
        <v>18.2</v>
      </c>
      <c r="AW9" s="47"/>
      <c r="AX9" s="48">
        <f t="shared" si="7"/>
        <v>19.9</v>
      </c>
      <c r="AY9" s="15"/>
      <c r="AZ9" s="22">
        <v>7889587</v>
      </c>
      <c r="BA9" s="23"/>
      <c r="BB9" s="46">
        <f>ROUND(AZ9/AZ$15*100,1)</f>
        <v>18.2</v>
      </c>
      <c r="BC9" s="47"/>
      <c r="BD9" s="48">
        <f t="shared" si="8"/>
        <v>19.8</v>
      </c>
      <c r="BE9" s="15"/>
      <c r="BF9" s="22">
        <v>8157294</v>
      </c>
      <c r="BG9" s="23"/>
      <c r="BH9" s="46">
        <f>ROUND(BF9/BF$15*100,1)</f>
        <v>17.8</v>
      </c>
      <c r="BI9" s="47"/>
      <c r="BJ9" s="48">
        <f t="shared" si="9"/>
        <v>19.6</v>
      </c>
      <c r="BK9" s="15"/>
      <c r="BL9" s="22">
        <v>8207977</v>
      </c>
      <c r="BM9" s="23"/>
      <c r="BN9" s="46">
        <f>ROUND(BL9/BL$15*100,1)</f>
        <v>17.1</v>
      </c>
      <c r="BO9" s="47"/>
      <c r="BP9" s="48">
        <f t="shared" si="10"/>
        <v>19.4</v>
      </c>
      <c r="BQ9" s="15"/>
      <c r="BR9" s="22">
        <v>8087809</v>
      </c>
      <c r="BS9" s="23"/>
      <c r="BT9" s="46">
        <f>ROUND(BR9/BR$15*100,1)</f>
        <v>16.1</v>
      </c>
      <c r="BU9" s="47"/>
      <c r="BV9" s="48">
        <f t="shared" si="11"/>
        <v>19.1</v>
      </c>
      <c r="BW9" s="15"/>
      <c r="BX9" s="22">
        <v>8153053</v>
      </c>
      <c r="BY9" s="26"/>
      <c r="BZ9" s="59">
        <f>ROUND(BX9/BX$15*100,1)</f>
        <v>16</v>
      </c>
      <c r="CA9" s="60"/>
      <c r="CB9" s="61">
        <f t="shared" si="12"/>
        <v>19.1</v>
      </c>
      <c r="CC9" s="3"/>
      <c r="CD9" s="45"/>
      <c r="CE9" s="12" t="s">
        <v>16</v>
      </c>
      <c r="CF9" s="9"/>
    </row>
    <row r="10" spans="1:84" ht="33" customHeight="1">
      <c r="A10" s="45"/>
      <c r="B10" s="12" t="s">
        <v>17</v>
      </c>
      <c r="C10" s="9"/>
      <c r="D10" s="23">
        <v>226840</v>
      </c>
      <c r="E10" s="23"/>
      <c r="F10" s="46">
        <f aca="true" t="shared" si="13" ref="F10:F15">ROUND(D10/D$15*100,1)</f>
        <v>33</v>
      </c>
      <c r="G10" s="47"/>
      <c r="H10" s="48">
        <f t="shared" si="0"/>
        <v>36.7</v>
      </c>
      <c r="I10" s="15"/>
      <c r="J10" s="22">
        <v>375094</v>
      </c>
      <c r="K10" s="23"/>
      <c r="L10" s="46">
        <f aca="true" t="shared" si="14" ref="L10:L15">ROUND(J10/J$15*100,1)</f>
        <v>29.4</v>
      </c>
      <c r="M10" s="47"/>
      <c r="N10" s="48">
        <f t="shared" si="1"/>
        <v>31.7</v>
      </c>
      <c r="O10" s="15"/>
      <c r="P10" s="22">
        <v>833939</v>
      </c>
      <c r="Q10" s="23"/>
      <c r="R10" s="46">
        <f aca="true" t="shared" si="15" ref="R10:R15">ROUND(P10/P$15*100,1)</f>
        <v>30.1</v>
      </c>
      <c r="S10" s="47"/>
      <c r="T10" s="48">
        <f t="shared" si="2"/>
        <v>32.5</v>
      </c>
      <c r="U10" s="48"/>
      <c r="V10" s="22">
        <v>1551448</v>
      </c>
      <c r="W10" s="23"/>
      <c r="X10" s="46">
        <f aca="true" t="shared" si="16" ref="X10:X15">ROUND(V10/V$15*100,1)</f>
        <v>25.6</v>
      </c>
      <c r="Y10" s="47"/>
      <c r="Z10" s="48">
        <f t="shared" si="3"/>
        <v>27.4</v>
      </c>
      <c r="AA10" s="47"/>
      <c r="AB10" s="22">
        <v>3909648</v>
      </c>
      <c r="AC10" s="23"/>
      <c r="AD10" s="46">
        <f aca="true" t="shared" si="17" ref="AD10:AD15">ROUND(AB10/AB$15*100,1)</f>
        <v>27</v>
      </c>
      <c r="AE10" s="47"/>
      <c r="AF10" s="48">
        <f t="shared" si="4"/>
        <v>30.9</v>
      </c>
      <c r="AG10" s="15"/>
      <c r="AH10" s="22">
        <v>6734044</v>
      </c>
      <c r="AI10" s="23"/>
      <c r="AJ10" s="46">
        <f aca="true" t="shared" si="18" ref="AJ10:AJ15">ROUND(AH10/AH$15*100,1)</f>
        <v>27</v>
      </c>
      <c r="AK10" s="47"/>
      <c r="AL10" s="48">
        <f t="shared" si="5"/>
        <v>30</v>
      </c>
      <c r="AM10" s="15"/>
      <c r="AN10" s="22">
        <v>7060160</v>
      </c>
      <c r="AO10" s="23"/>
      <c r="AP10" s="46">
        <f aca="true" t="shared" si="19" ref="AP10:AP15">ROUND(AN10/AN$15*100,1)</f>
        <v>22.9</v>
      </c>
      <c r="AQ10" s="47"/>
      <c r="AR10" s="48">
        <f t="shared" si="6"/>
        <v>25</v>
      </c>
      <c r="AS10" s="15"/>
      <c r="AT10" s="22">
        <v>7002346</v>
      </c>
      <c r="AU10" s="23"/>
      <c r="AV10" s="46">
        <f aca="true" t="shared" si="20" ref="AV10:AV15">ROUND(AT10/AT$15*100,1)</f>
        <v>17.4</v>
      </c>
      <c r="AW10" s="47"/>
      <c r="AX10" s="48">
        <f t="shared" si="7"/>
        <v>19</v>
      </c>
      <c r="AY10" s="15"/>
      <c r="AZ10" s="22">
        <v>7319437</v>
      </c>
      <c r="BA10" s="23"/>
      <c r="BB10" s="46">
        <f aca="true" t="shared" si="21" ref="BB10:BB15">ROUND(AZ10/AZ$15*100,1)</f>
        <v>16.8</v>
      </c>
      <c r="BC10" s="47"/>
      <c r="BD10" s="48">
        <f t="shared" si="8"/>
        <v>18.4</v>
      </c>
      <c r="BE10" s="15"/>
      <c r="BF10" s="22">
        <v>7639609</v>
      </c>
      <c r="BG10" s="23"/>
      <c r="BH10" s="46">
        <f aca="true" t="shared" si="22" ref="BH10:BH15">ROUND(BF10/BF$15*100,1)</f>
        <v>16.7</v>
      </c>
      <c r="BI10" s="47"/>
      <c r="BJ10" s="48">
        <f t="shared" si="9"/>
        <v>18.3</v>
      </c>
      <c r="BK10" s="15"/>
      <c r="BL10" s="22">
        <v>8786926</v>
      </c>
      <c r="BM10" s="23"/>
      <c r="BN10" s="46">
        <f aca="true" t="shared" si="23" ref="BN10:BN15">ROUND(BL10/BL$15*100,1)</f>
        <v>18.3</v>
      </c>
      <c r="BO10" s="47"/>
      <c r="BP10" s="48">
        <f t="shared" si="10"/>
        <v>20.8</v>
      </c>
      <c r="BQ10" s="15"/>
      <c r="BR10" s="22">
        <v>9195600</v>
      </c>
      <c r="BS10" s="23"/>
      <c r="BT10" s="46">
        <f aca="true" t="shared" si="24" ref="BT10:BT15">ROUND(BR10/BR$15*100,1)</f>
        <v>18.4</v>
      </c>
      <c r="BU10" s="47"/>
      <c r="BV10" s="48">
        <f t="shared" si="11"/>
        <v>21.7</v>
      </c>
      <c r="BW10" s="15"/>
      <c r="BX10" s="22">
        <v>9358003</v>
      </c>
      <c r="BY10" s="26"/>
      <c r="BZ10" s="59">
        <f aca="true" t="shared" si="25" ref="BZ10:BZ15">ROUND(BX10/BX$15*100,1)</f>
        <v>18.4</v>
      </c>
      <c r="CA10" s="60"/>
      <c r="CB10" s="61">
        <f t="shared" si="12"/>
        <v>21.9</v>
      </c>
      <c r="CC10" s="3"/>
      <c r="CD10" s="45"/>
      <c r="CE10" s="12" t="s">
        <v>17</v>
      </c>
      <c r="CF10" s="9"/>
    </row>
    <row r="11" spans="1:84" ht="33" customHeight="1">
      <c r="A11" s="45"/>
      <c r="B11" s="12" t="s">
        <v>18</v>
      </c>
      <c r="C11" s="9"/>
      <c r="D11" s="23">
        <f>D12-SUM(D7:D10)</f>
        <v>89854</v>
      </c>
      <c r="E11" s="23"/>
      <c r="F11" s="46">
        <f t="shared" si="13"/>
        <v>13.1</v>
      </c>
      <c r="G11" s="47"/>
      <c r="H11" s="48">
        <f t="shared" si="0"/>
        <v>14.5</v>
      </c>
      <c r="I11" s="15"/>
      <c r="J11" s="22">
        <f>J12-SUM(J7:J10)</f>
        <v>168764</v>
      </c>
      <c r="K11" s="23"/>
      <c r="L11" s="46">
        <f t="shared" si="14"/>
        <v>13.2</v>
      </c>
      <c r="M11" s="47"/>
      <c r="N11" s="48">
        <f t="shared" si="1"/>
        <v>14.2</v>
      </c>
      <c r="O11" s="15"/>
      <c r="P11" s="22">
        <f>P12-SUM(P7:P10)</f>
        <v>360371</v>
      </c>
      <c r="Q11" s="23"/>
      <c r="R11" s="46">
        <f t="shared" si="15"/>
        <v>13</v>
      </c>
      <c r="S11" s="47"/>
      <c r="T11" s="48">
        <f t="shared" si="2"/>
        <v>14</v>
      </c>
      <c r="U11" s="48"/>
      <c r="V11" s="22">
        <f>V12-SUM(V7:V10)</f>
        <v>795664</v>
      </c>
      <c r="W11" s="23"/>
      <c r="X11" s="46">
        <f t="shared" si="16"/>
        <v>13.1</v>
      </c>
      <c r="Y11" s="47"/>
      <c r="Z11" s="48">
        <f t="shared" si="3"/>
        <v>14</v>
      </c>
      <c r="AA11" s="47"/>
      <c r="AB11" s="22">
        <f>AB12-SUM(AB7:AB10)</f>
        <v>1907827</v>
      </c>
      <c r="AC11" s="23"/>
      <c r="AD11" s="46">
        <f t="shared" si="17"/>
        <v>13.2</v>
      </c>
      <c r="AE11" s="47"/>
      <c r="AF11" s="48">
        <f t="shared" si="4"/>
        <v>15.1</v>
      </c>
      <c r="AG11" s="15"/>
      <c r="AH11" s="22">
        <f>AH12-SUM(AH7:AH10)</f>
        <v>3103376</v>
      </c>
      <c r="AI11" s="23"/>
      <c r="AJ11" s="46">
        <f t="shared" si="18"/>
        <v>12.5</v>
      </c>
      <c r="AK11" s="47"/>
      <c r="AL11" s="48">
        <f t="shared" si="5"/>
        <v>13.8</v>
      </c>
      <c r="AM11" s="15"/>
      <c r="AN11" s="22">
        <f>AN12-SUM(AN7:AN10)</f>
        <v>4373798</v>
      </c>
      <c r="AO11" s="23"/>
      <c r="AP11" s="46">
        <f t="shared" si="19"/>
        <v>14.2</v>
      </c>
      <c r="AQ11" s="47"/>
      <c r="AR11" s="48">
        <f t="shared" si="6"/>
        <v>15.5</v>
      </c>
      <c r="AS11" s="15"/>
      <c r="AT11" s="22">
        <f>AT12-SUM(AT7:AT10)</f>
        <v>5347150</v>
      </c>
      <c r="AU11" s="23"/>
      <c r="AV11" s="46">
        <f t="shared" si="20"/>
        <v>13.3</v>
      </c>
      <c r="AW11" s="47"/>
      <c r="AX11" s="48">
        <f t="shared" si="7"/>
        <v>14.5</v>
      </c>
      <c r="AY11" s="15"/>
      <c r="AZ11" s="22">
        <f>AZ12-SUM(AZ7:AZ10)</f>
        <v>6389749</v>
      </c>
      <c r="BA11" s="23"/>
      <c r="BB11" s="46">
        <f t="shared" si="21"/>
        <v>14.7</v>
      </c>
      <c r="BC11" s="47"/>
      <c r="BD11" s="48">
        <f t="shared" si="8"/>
        <v>16.1</v>
      </c>
      <c r="BE11" s="15"/>
      <c r="BF11" s="22">
        <f>BF12-SUM(BF7:BF10)</f>
        <v>7104053</v>
      </c>
      <c r="BG11" s="23"/>
      <c r="BH11" s="46">
        <f t="shared" si="22"/>
        <v>15.5</v>
      </c>
      <c r="BI11" s="47"/>
      <c r="BJ11" s="48">
        <f t="shared" si="9"/>
        <v>17</v>
      </c>
      <c r="BK11" s="15"/>
      <c r="BL11" s="22">
        <f>BL12-SUM(BL7:BL10)</f>
        <v>7706127</v>
      </c>
      <c r="BM11" s="23"/>
      <c r="BN11" s="46">
        <f t="shared" si="23"/>
        <v>16.1</v>
      </c>
      <c r="BO11" s="47"/>
      <c r="BP11" s="48">
        <f t="shared" si="10"/>
        <v>18.2</v>
      </c>
      <c r="BQ11" s="15"/>
      <c r="BR11" s="22">
        <f>BR12-SUM(BR7:BR10)</f>
        <v>8418174</v>
      </c>
      <c r="BS11" s="23"/>
      <c r="BT11" s="46">
        <f t="shared" si="24"/>
        <v>16.8</v>
      </c>
      <c r="BU11" s="47"/>
      <c r="BV11" s="48">
        <f t="shared" si="11"/>
        <v>19.9</v>
      </c>
      <c r="BW11" s="15"/>
      <c r="BX11" s="22">
        <f>BX12-SUM(BX7:BX10)</f>
        <v>9055527</v>
      </c>
      <c r="BY11" s="26"/>
      <c r="BZ11" s="59">
        <f t="shared" si="25"/>
        <v>17.8</v>
      </c>
      <c r="CA11" s="60"/>
      <c r="CB11" s="61">
        <f t="shared" si="12"/>
        <v>21.2</v>
      </c>
      <c r="CC11" s="3"/>
      <c r="CD11" s="45"/>
      <c r="CE11" s="12" t="s">
        <v>18</v>
      </c>
      <c r="CF11" s="9"/>
    </row>
    <row r="12" spans="1:84" ht="33" customHeight="1">
      <c r="A12" s="45"/>
      <c r="B12" s="12" t="s">
        <v>20</v>
      </c>
      <c r="C12" s="9"/>
      <c r="D12" s="23">
        <f>D15-D13-D14</f>
        <v>618725</v>
      </c>
      <c r="E12" s="23"/>
      <c r="F12" s="46">
        <f t="shared" si="13"/>
        <v>90</v>
      </c>
      <c r="G12" s="47"/>
      <c r="H12" s="48">
        <f t="shared" si="0"/>
        <v>100</v>
      </c>
      <c r="I12" s="15"/>
      <c r="J12" s="22">
        <f>J15-J13-J14</f>
        <v>1184555</v>
      </c>
      <c r="K12" s="23"/>
      <c r="L12" s="46">
        <f t="shared" si="14"/>
        <v>92.7</v>
      </c>
      <c r="M12" s="47"/>
      <c r="N12" s="48">
        <f t="shared" si="1"/>
        <v>100</v>
      </c>
      <c r="O12" s="15"/>
      <c r="P12" s="22">
        <f>P15-P13-P14</f>
        <v>2568972</v>
      </c>
      <c r="Q12" s="23"/>
      <c r="R12" s="46">
        <f t="shared" si="15"/>
        <v>92.9</v>
      </c>
      <c r="S12" s="47"/>
      <c r="T12" s="48">
        <f t="shared" si="2"/>
        <v>100</v>
      </c>
      <c r="U12" s="48"/>
      <c r="V12" s="22">
        <f>V15-V13-V14</f>
        <v>5671104</v>
      </c>
      <c r="W12" s="23"/>
      <c r="X12" s="46">
        <f t="shared" si="16"/>
        <v>93.7</v>
      </c>
      <c r="Y12" s="47"/>
      <c r="Z12" s="48">
        <f t="shared" si="3"/>
        <v>100</v>
      </c>
      <c r="AA12" s="47"/>
      <c r="AB12" s="22">
        <f>AB15-AB13-AB14</f>
        <v>12639698</v>
      </c>
      <c r="AC12" s="23"/>
      <c r="AD12" s="46">
        <f t="shared" si="17"/>
        <v>87.3</v>
      </c>
      <c r="AE12" s="47"/>
      <c r="AF12" s="48">
        <f t="shared" si="4"/>
        <v>100</v>
      </c>
      <c r="AG12" s="15"/>
      <c r="AH12" s="22">
        <f>AH15-AH13-AH14</f>
        <v>22474495</v>
      </c>
      <c r="AI12" s="23"/>
      <c r="AJ12" s="46">
        <f t="shared" si="18"/>
        <v>90.2</v>
      </c>
      <c r="AK12" s="47"/>
      <c r="AL12" s="48">
        <f t="shared" si="5"/>
        <v>100</v>
      </c>
      <c r="AM12" s="15"/>
      <c r="AN12" s="22">
        <f>AN15-AN13-AN14</f>
        <v>28260399</v>
      </c>
      <c r="AO12" s="23"/>
      <c r="AP12" s="46">
        <f t="shared" si="19"/>
        <v>91.8</v>
      </c>
      <c r="AQ12" s="47"/>
      <c r="AR12" s="48">
        <f t="shared" si="6"/>
        <v>100</v>
      </c>
      <c r="AS12" s="15"/>
      <c r="AT12" s="22">
        <f>AT15-AT13-AT14</f>
        <v>36903128</v>
      </c>
      <c r="AU12" s="23"/>
      <c r="AV12" s="46">
        <f t="shared" si="20"/>
        <v>91.5</v>
      </c>
      <c r="AW12" s="47"/>
      <c r="AX12" s="48">
        <f t="shared" si="7"/>
        <v>100</v>
      </c>
      <c r="AY12" s="15"/>
      <c r="AZ12" s="22">
        <f>AZ15-AZ13-AZ14</f>
        <v>39754081</v>
      </c>
      <c r="BA12" s="23"/>
      <c r="BB12" s="46">
        <f t="shared" si="21"/>
        <v>91.5</v>
      </c>
      <c r="BC12" s="47"/>
      <c r="BD12" s="48">
        <f t="shared" si="8"/>
        <v>100</v>
      </c>
      <c r="BE12" s="15"/>
      <c r="BF12" s="22">
        <f>BF15-BF13-BF14</f>
        <v>41715025</v>
      </c>
      <c r="BG12" s="23"/>
      <c r="BH12" s="46">
        <f t="shared" si="22"/>
        <v>91.1</v>
      </c>
      <c r="BI12" s="47"/>
      <c r="BJ12" s="48">
        <f t="shared" si="9"/>
        <v>100</v>
      </c>
      <c r="BK12" s="15"/>
      <c r="BL12" s="22">
        <f>BL15-BL13-BL14</f>
        <v>42243543</v>
      </c>
      <c r="BM12" s="23"/>
      <c r="BN12" s="46">
        <f t="shared" si="23"/>
        <v>88</v>
      </c>
      <c r="BO12" s="47"/>
      <c r="BP12" s="48">
        <f t="shared" si="10"/>
        <v>100</v>
      </c>
      <c r="BQ12" s="15"/>
      <c r="BR12" s="22">
        <f>BR15-BR13-BR14</f>
        <v>42298447</v>
      </c>
      <c r="BS12" s="23"/>
      <c r="BT12" s="46">
        <f t="shared" si="24"/>
        <v>84.4</v>
      </c>
      <c r="BU12" s="47"/>
      <c r="BV12" s="48">
        <f t="shared" si="11"/>
        <v>100</v>
      </c>
      <c r="BW12" s="15"/>
      <c r="BX12" s="22">
        <f>BX15-BX13-BX14</f>
        <v>42782112</v>
      </c>
      <c r="BY12" s="26"/>
      <c r="BZ12" s="59">
        <f t="shared" si="25"/>
        <v>84</v>
      </c>
      <c r="CA12" s="60"/>
      <c r="CB12" s="61">
        <f t="shared" si="12"/>
        <v>100</v>
      </c>
      <c r="CC12" s="3"/>
      <c r="CD12" s="45"/>
      <c r="CE12" s="12" t="s">
        <v>20</v>
      </c>
      <c r="CF12" s="9"/>
    </row>
    <row r="13" spans="1:84" ht="33" customHeight="1">
      <c r="A13" s="45"/>
      <c r="B13" s="12" t="s">
        <v>19</v>
      </c>
      <c r="C13" s="9"/>
      <c r="D13" s="23">
        <v>57029</v>
      </c>
      <c r="E13" s="23"/>
      <c r="F13" s="46">
        <f t="shared" si="13"/>
        <v>8.3</v>
      </c>
      <c r="G13" s="47"/>
      <c r="H13" s="14" t="s">
        <v>4</v>
      </c>
      <c r="I13" s="15"/>
      <c r="J13" s="22">
        <v>49657</v>
      </c>
      <c r="K13" s="23"/>
      <c r="L13" s="46">
        <f t="shared" si="14"/>
        <v>3.9</v>
      </c>
      <c r="M13" s="47"/>
      <c r="N13" s="14" t="s">
        <v>4</v>
      </c>
      <c r="O13" s="15"/>
      <c r="P13" s="22">
        <v>150352</v>
      </c>
      <c r="Q13" s="23"/>
      <c r="R13" s="46">
        <f t="shared" si="15"/>
        <v>5.4</v>
      </c>
      <c r="S13" s="47"/>
      <c r="T13" s="14" t="s">
        <v>4</v>
      </c>
      <c r="U13" s="14"/>
      <c r="V13" s="22">
        <v>252518</v>
      </c>
      <c r="W13" s="23"/>
      <c r="X13" s="46">
        <f t="shared" si="16"/>
        <v>4.2</v>
      </c>
      <c r="Y13" s="47"/>
      <c r="Z13" s="14" t="s">
        <v>4</v>
      </c>
      <c r="AA13" s="25"/>
      <c r="AB13" s="22">
        <v>1617748</v>
      </c>
      <c r="AC13" s="23"/>
      <c r="AD13" s="46">
        <f t="shared" si="17"/>
        <v>11.2</v>
      </c>
      <c r="AE13" s="47"/>
      <c r="AF13" s="14" t="s">
        <v>4</v>
      </c>
      <c r="AG13" s="15"/>
      <c r="AH13" s="22">
        <v>2084906</v>
      </c>
      <c r="AI13" s="23"/>
      <c r="AJ13" s="46">
        <f t="shared" si="18"/>
        <v>8.4</v>
      </c>
      <c r="AK13" s="47"/>
      <c r="AL13" s="14" t="s">
        <v>4</v>
      </c>
      <c r="AM13" s="15"/>
      <c r="AN13" s="22">
        <v>2185640</v>
      </c>
      <c r="AO13" s="23"/>
      <c r="AP13" s="46">
        <f t="shared" si="19"/>
        <v>7.1</v>
      </c>
      <c r="AQ13" s="47"/>
      <c r="AR13" s="14" t="s">
        <v>4</v>
      </c>
      <c r="AS13" s="15"/>
      <c r="AT13" s="22">
        <v>2957119</v>
      </c>
      <c r="AU13" s="23"/>
      <c r="AV13" s="46">
        <f t="shared" si="20"/>
        <v>7.3</v>
      </c>
      <c r="AW13" s="47"/>
      <c r="AX13" s="14" t="s">
        <v>4</v>
      </c>
      <c r="AY13" s="15"/>
      <c r="AZ13" s="22">
        <v>3156054</v>
      </c>
      <c r="BA13" s="23"/>
      <c r="BB13" s="46">
        <f t="shared" si="21"/>
        <v>7.3</v>
      </c>
      <c r="BC13" s="47"/>
      <c r="BD13" s="14" t="s">
        <v>4</v>
      </c>
      <c r="BE13" s="15"/>
      <c r="BF13" s="22">
        <v>3527484</v>
      </c>
      <c r="BG13" s="23"/>
      <c r="BH13" s="46">
        <f t="shared" si="22"/>
        <v>7.7</v>
      </c>
      <c r="BI13" s="47"/>
      <c r="BJ13" s="14" t="s">
        <v>4</v>
      </c>
      <c r="BK13" s="15"/>
      <c r="BL13" s="22">
        <v>5184482</v>
      </c>
      <c r="BM13" s="23"/>
      <c r="BN13" s="46">
        <f t="shared" si="23"/>
        <v>10.8</v>
      </c>
      <c r="BO13" s="47"/>
      <c r="BP13" s="14" t="s">
        <v>4</v>
      </c>
      <c r="BQ13" s="15"/>
      <c r="BR13" s="22">
        <v>7240852</v>
      </c>
      <c r="BS13" s="23"/>
      <c r="BT13" s="46">
        <f t="shared" si="24"/>
        <v>14.5</v>
      </c>
      <c r="BU13" s="47"/>
      <c r="BV13" s="14" t="s">
        <v>4</v>
      </c>
      <c r="BW13" s="15"/>
      <c r="BX13" s="22">
        <v>7317940</v>
      </c>
      <c r="BY13" s="26"/>
      <c r="BZ13" s="59">
        <f t="shared" si="25"/>
        <v>14.4</v>
      </c>
      <c r="CA13" s="60"/>
      <c r="CB13" s="8" t="s">
        <v>4</v>
      </c>
      <c r="CC13" s="3"/>
      <c r="CD13" s="45"/>
      <c r="CE13" s="12" t="s">
        <v>19</v>
      </c>
      <c r="CF13" s="9"/>
    </row>
    <row r="14" spans="1:84" ht="33" customHeight="1">
      <c r="A14" s="45"/>
      <c r="B14" s="12" t="s">
        <v>21</v>
      </c>
      <c r="C14" s="9"/>
      <c r="D14" s="23">
        <v>12081</v>
      </c>
      <c r="E14" s="23"/>
      <c r="F14" s="46">
        <f t="shared" si="13"/>
        <v>1.8</v>
      </c>
      <c r="G14" s="47"/>
      <c r="H14" s="14" t="s">
        <v>4</v>
      </c>
      <c r="I14" s="15"/>
      <c r="J14" s="22">
        <v>43134</v>
      </c>
      <c r="K14" s="23"/>
      <c r="L14" s="46">
        <f t="shared" si="14"/>
        <v>3.4</v>
      </c>
      <c r="M14" s="47"/>
      <c r="N14" s="14" t="s">
        <v>4</v>
      </c>
      <c r="O14" s="15"/>
      <c r="P14" s="22">
        <v>46745</v>
      </c>
      <c r="Q14" s="23"/>
      <c r="R14" s="46">
        <f t="shared" si="15"/>
        <v>1.7</v>
      </c>
      <c r="S14" s="47"/>
      <c r="T14" s="14" t="s">
        <v>4</v>
      </c>
      <c r="U14" s="14"/>
      <c r="V14" s="22">
        <v>130290</v>
      </c>
      <c r="W14" s="23"/>
      <c r="X14" s="46">
        <f t="shared" si="16"/>
        <v>2.2</v>
      </c>
      <c r="Y14" s="47"/>
      <c r="Z14" s="14" t="s">
        <v>4</v>
      </c>
      <c r="AA14" s="25"/>
      <c r="AB14" s="22">
        <v>218707</v>
      </c>
      <c r="AC14" s="23"/>
      <c r="AD14" s="46">
        <f t="shared" si="17"/>
        <v>1.5</v>
      </c>
      <c r="AE14" s="47"/>
      <c r="AF14" s="14" t="s">
        <v>4</v>
      </c>
      <c r="AG14" s="15"/>
      <c r="AH14" s="22">
        <v>349564</v>
      </c>
      <c r="AI14" s="23"/>
      <c r="AJ14" s="46">
        <f t="shared" si="18"/>
        <v>1.4</v>
      </c>
      <c r="AK14" s="47"/>
      <c r="AL14" s="14" t="s">
        <v>4</v>
      </c>
      <c r="AM14" s="15"/>
      <c r="AN14" s="22">
        <v>334256</v>
      </c>
      <c r="AO14" s="23"/>
      <c r="AP14" s="46">
        <f t="shared" si="19"/>
        <v>1.1</v>
      </c>
      <c r="AQ14" s="47"/>
      <c r="AR14" s="14" t="s">
        <v>4</v>
      </c>
      <c r="AS14" s="15"/>
      <c r="AT14" s="22">
        <v>467038</v>
      </c>
      <c r="AU14" s="23"/>
      <c r="AV14" s="46">
        <f t="shared" si="20"/>
        <v>1.2</v>
      </c>
      <c r="AW14" s="47"/>
      <c r="AX14" s="14" t="s">
        <v>4</v>
      </c>
      <c r="AY14" s="15"/>
      <c r="AZ14" s="22">
        <v>544616</v>
      </c>
      <c r="BA14" s="23"/>
      <c r="BB14" s="46">
        <f t="shared" si="21"/>
        <v>1.3</v>
      </c>
      <c r="BC14" s="47"/>
      <c r="BD14" s="14" t="s">
        <v>4</v>
      </c>
      <c r="BE14" s="15"/>
      <c r="BF14" s="22">
        <v>559126</v>
      </c>
      <c r="BG14" s="23"/>
      <c r="BH14" s="46">
        <f t="shared" si="22"/>
        <v>1.2</v>
      </c>
      <c r="BI14" s="47"/>
      <c r="BJ14" s="14" t="s">
        <v>4</v>
      </c>
      <c r="BK14" s="15"/>
      <c r="BL14" s="22">
        <v>576385</v>
      </c>
      <c r="BM14" s="23"/>
      <c r="BN14" s="46">
        <f t="shared" si="23"/>
        <v>1.2</v>
      </c>
      <c r="BO14" s="47"/>
      <c r="BP14" s="14" t="s">
        <v>4</v>
      </c>
      <c r="BQ14" s="15"/>
      <c r="BR14" s="22">
        <v>559066</v>
      </c>
      <c r="BS14" s="23"/>
      <c r="BT14" s="46">
        <f t="shared" si="24"/>
        <v>1.1</v>
      </c>
      <c r="BU14" s="47"/>
      <c r="BV14" s="14" t="s">
        <v>4</v>
      </c>
      <c r="BW14" s="15"/>
      <c r="BX14" s="22">
        <v>833656</v>
      </c>
      <c r="BY14" s="26"/>
      <c r="BZ14" s="59">
        <f t="shared" si="25"/>
        <v>1.6</v>
      </c>
      <c r="CA14" s="60"/>
      <c r="CB14" s="8" t="s">
        <v>4</v>
      </c>
      <c r="CC14" s="3"/>
      <c r="CD14" s="45"/>
      <c r="CE14" s="12" t="s">
        <v>21</v>
      </c>
      <c r="CF14" s="9"/>
    </row>
    <row r="15" spans="1:84" ht="33" customHeight="1">
      <c r="A15" s="45"/>
      <c r="B15" s="12" t="s">
        <v>22</v>
      </c>
      <c r="C15" s="9"/>
      <c r="D15" s="23">
        <v>687835</v>
      </c>
      <c r="E15" s="23"/>
      <c r="F15" s="46">
        <f t="shared" si="13"/>
        <v>100</v>
      </c>
      <c r="G15" s="47"/>
      <c r="H15" s="14" t="s">
        <v>4</v>
      </c>
      <c r="I15" s="15"/>
      <c r="J15" s="22">
        <v>1277346</v>
      </c>
      <c r="K15" s="23"/>
      <c r="L15" s="46">
        <f t="shared" si="14"/>
        <v>100</v>
      </c>
      <c r="M15" s="47"/>
      <c r="N15" s="14" t="s">
        <v>4</v>
      </c>
      <c r="O15" s="15"/>
      <c r="P15" s="22">
        <v>2766069</v>
      </c>
      <c r="Q15" s="23"/>
      <c r="R15" s="46">
        <f t="shared" si="15"/>
        <v>100</v>
      </c>
      <c r="S15" s="47"/>
      <c r="T15" s="14" t="s">
        <v>4</v>
      </c>
      <c r="U15" s="14"/>
      <c r="V15" s="22">
        <v>6053912</v>
      </c>
      <c r="W15" s="23"/>
      <c r="X15" s="46">
        <f t="shared" si="16"/>
        <v>100</v>
      </c>
      <c r="Y15" s="47"/>
      <c r="Z15" s="14" t="s">
        <v>4</v>
      </c>
      <c r="AA15" s="25"/>
      <c r="AB15" s="22">
        <v>14476153</v>
      </c>
      <c r="AC15" s="23"/>
      <c r="AD15" s="46">
        <f t="shared" si="17"/>
        <v>100</v>
      </c>
      <c r="AE15" s="47"/>
      <c r="AF15" s="14" t="s">
        <v>4</v>
      </c>
      <c r="AG15" s="15"/>
      <c r="AH15" s="22">
        <v>24908965</v>
      </c>
      <c r="AI15" s="23"/>
      <c r="AJ15" s="46">
        <f t="shared" si="18"/>
        <v>100</v>
      </c>
      <c r="AK15" s="47"/>
      <c r="AL15" s="14" t="s">
        <v>4</v>
      </c>
      <c r="AM15" s="15"/>
      <c r="AN15" s="22">
        <v>30780295</v>
      </c>
      <c r="AO15" s="23"/>
      <c r="AP15" s="46">
        <f t="shared" si="19"/>
        <v>100</v>
      </c>
      <c r="AQ15" s="47"/>
      <c r="AR15" s="14" t="s">
        <v>4</v>
      </c>
      <c r="AS15" s="15"/>
      <c r="AT15" s="22">
        <v>40327285</v>
      </c>
      <c r="AU15" s="23"/>
      <c r="AV15" s="46">
        <f t="shared" si="20"/>
        <v>100</v>
      </c>
      <c r="AW15" s="47"/>
      <c r="AX15" s="14" t="s">
        <v>4</v>
      </c>
      <c r="AY15" s="15"/>
      <c r="AZ15" s="22">
        <v>43454751</v>
      </c>
      <c r="BA15" s="23"/>
      <c r="BB15" s="46">
        <f t="shared" si="21"/>
        <v>100</v>
      </c>
      <c r="BC15" s="47"/>
      <c r="BD15" s="14" t="s">
        <v>4</v>
      </c>
      <c r="BE15" s="15"/>
      <c r="BF15" s="22">
        <v>45801635</v>
      </c>
      <c r="BG15" s="23"/>
      <c r="BH15" s="46">
        <f t="shared" si="22"/>
        <v>100</v>
      </c>
      <c r="BI15" s="47"/>
      <c r="BJ15" s="14" t="s">
        <v>4</v>
      </c>
      <c r="BK15" s="15"/>
      <c r="BL15" s="22">
        <v>48004410</v>
      </c>
      <c r="BM15" s="23"/>
      <c r="BN15" s="46">
        <f t="shared" si="23"/>
        <v>100</v>
      </c>
      <c r="BO15" s="47"/>
      <c r="BP15" s="14" t="s">
        <v>4</v>
      </c>
      <c r="BQ15" s="15"/>
      <c r="BR15" s="22">
        <v>50098365</v>
      </c>
      <c r="BS15" s="23"/>
      <c r="BT15" s="46">
        <f t="shared" si="24"/>
        <v>100</v>
      </c>
      <c r="BU15" s="47"/>
      <c r="BV15" s="14" t="s">
        <v>4</v>
      </c>
      <c r="BW15" s="15"/>
      <c r="BX15" s="22">
        <v>50933708</v>
      </c>
      <c r="BY15" s="26"/>
      <c r="BZ15" s="59">
        <f t="shared" si="25"/>
        <v>100</v>
      </c>
      <c r="CA15" s="60"/>
      <c r="CB15" s="8" t="s">
        <v>4</v>
      </c>
      <c r="CC15" s="3"/>
      <c r="CD15" s="45"/>
      <c r="CE15" s="12" t="s">
        <v>22</v>
      </c>
      <c r="CF15" s="9"/>
    </row>
    <row r="16" spans="1:84" ht="33" customHeight="1">
      <c r="A16" s="45" t="s">
        <v>5</v>
      </c>
      <c r="B16" s="49"/>
      <c r="C16" s="50"/>
      <c r="D16" s="23"/>
      <c r="E16" s="23"/>
      <c r="F16" s="46"/>
      <c r="G16" s="47"/>
      <c r="H16" s="48"/>
      <c r="I16" s="15"/>
      <c r="J16" s="22"/>
      <c r="K16" s="15"/>
      <c r="L16" s="46"/>
      <c r="M16" s="47"/>
      <c r="N16" s="48"/>
      <c r="O16" s="15"/>
      <c r="P16" s="22"/>
      <c r="Q16" s="23"/>
      <c r="R16" s="46"/>
      <c r="S16" s="47"/>
      <c r="T16" s="48"/>
      <c r="U16" s="48"/>
      <c r="V16" s="22"/>
      <c r="W16" s="23"/>
      <c r="X16" s="46"/>
      <c r="Y16" s="47"/>
      <c r="Z16" s="48"/>
      <c r="AA16" s="47"/>
      <c r="AB16" s="22"/>
      <c r="AC16" s="23"/>
      <c r="AD16" s="46"/>
      <c r="AE16" s="47"/>
      <c r="AF16" s="48"/>
      <c r="AG16" s="15"/>
      <c r="AH16" s="22"/>
      <c r="AI16" s="23"/>
      <c r="AJ16" s="46"/>
      <c r="AK16" s="47"/>
      <c r="AL16" s="48"/>
      <c r="AM16" s="15"/>
      <c r="AN16" s="22"/>
      <c r="AO16" s="23"/>
      <c r="AP16" s="46"/>
      <c r="AQ16" s="47"/>
      <c r="AR16" s="48"/>
      <c r="AS16" s="15"/>
      <c r="AT16" s="22"/>
      <c r="AU16" s="23"/>
      <c r="AV16" s="46"/>
      <c r="AW16" s="47"/>
      <c r="AX16" s="48"/>
      <c r="AY16" s="15"/>
      <c r="AZ16" s="22"/>
      <c r="BA16" s="23"/>
      <c r="BB16" s="46"/>
      <c r="BC16" s="47"/>
      <c r="BD16" s="48"/>
      <c r="BE16" s="15"/>
      <c r="BF16" s="22"/>
      <c r="BG16" s="23"/>
      <c r="BH16" s="46"/>
      <c r="BI16" s="47"/>
      <c r="BJ16" s="48"/>
      <c r="BK16" s="15"/>
      <c r="BL16" s="22"/>
      <c r="BM16" s="23"/>
      <c r="BN16" s="46"/>
      <c r="BO16" s="47"/>
      <c r="BP16" s="48"/>
      <c r="BQ16" s="15"/>
      <c r="BR16" s="22"/>
      <c r="BS16" s="23"/>
      <c r="BT16" s="46"/>
      <c r="BU16" s="47"/>
      <c r="BV16" s="48"/>
      <c r="BW16" s="15"/>
      <c r="BX16" s="22"/>
      <c r="BY16" s="26"/>
      <c r="BZ16" s="59"/>
      <c r="CA16" s="60"/>
      <c r="CB16" s="61"/>
      <c r="CC16" s="3"/>
      <c r="CD16" s="45" t="s">
        <v>5</v>
      </c>
      <c r="CE16" s="49"/>
      <c r="CF16" s="50"/>
    </row>
    <row r="17" spans="1:84" ht="33" customHeight="1">
      <c r="A17" s="45"/>
      <c r="B17" s="12" t="s">
        <v>14</v>
      </c>
      <c r="C17" s="9"/>
      <c r="D17" s="23">
        <v>212518</v>
      </c>
      <c r="E17" s="23"/>
      <c r="F17" s="46">
        <f>ROUND(D17/D$25*100,1)</f>
        <v>44.7</v>
      </c>
      <c r="G17" s="47"/>
      <c r="H17" s="48">
        <f aca="true" t="shared" si="26" ref="H17:H22">ROUND(D17/D$22*100,1)</f>
        <v>49.9</v>
      </c>
      <c r="I17" s="15"/>
      <c r="J17" s="22">
        <v>349644</v>
      </c>
      <c r="K17" s="23"/>
      <c r="L17" s="46">
        <f>ROUND(J17/J$25*100,1)</f>
        <v>42.8</v>
      </c>
      <c r="M17" s="47"/>
      <c r="N17" s="48">
        <f aca="true" t="shared" si="27" ref="N17:N22">ROUND(J17/J$22*100,1)</f>
        <v>47.3</v>
      </c>
      <c r="O17" s="15"/>
      <c r="P17" s="22">
        <v>701023</v>
      </c>
      <c r="Q17" s="23"/>
      <c r="R17" s="46">
        <f>ROUND(P17/P$25*100,1)</f>
        <v>37.2</v>
      </c>
      <c r="S17" s="47"/>
      <c r="T17" s="48">
        <f aca="true" t="shared" si="28" ref="T17:T22">ROUND(P17/P$22*100,1)</f>
        <v>42.4</v>
      </c>
      <c r="U17" s="48"/>
      <c r="V17" s="22">
        <v>1484795</v>
      </c>
      <c r="W17" s="23"/>
      <c r="X17" s="46">
        <f>ROUND(V17/V$25*100,1)</f>
        <v>32.7</v>
      </c>
      <c r="Y17" s="47"/>
      <c r="Z17" s="48">
        <f aca="true" t="shared" si="29" ref="Z17:Z22">ROUND(V17/V$22*100,1)</f>
        <v>37.5</v>
      </c>
      <c r="AA17" s="47"/>
      <c r="AB17" s="22">
        <v>3873886</v>
      </c>
      <c r="AC17" s="23"/>
      <c r="AD17" s="46">
        <f>ROUND(AB17/AB$25*100,1)</f>
        <v>30.1</v>
      </c>
      <c r="AE17" s="47"/>
      <c r="AF17" s="48">
        <f aca="true" t="shared" si="30" ref="AF17:AF22">ROUND(AB17/AB$22*100,1)</f>
        <v>35.6</v>
      </c>
      <c r="AG17" s="15"/>
      <c r="AH17" s="22">
        <v>7756709</v>
      </c>
      <c r="AI17" s="23"/>
      <c r="AJ17" s="46">
        <f>ROUND(AH17/AH$25*100,1)</f>
        <v>31.8</v>
      </c>
      <c r="AK17" s="47"/>
      <c r="AL17" s="48">
        <f aca="true" t="shared" si="31" ref="AL17:AL22">ROUND(AH17/AH$22*100,1)</f>
        <v>37</v>
      </c>
      <c r="AM17" s="15"/>
      <c r="AN17" s="22">
        <v>11962804</v>
      </c>
      <c r="AO17" s="23"/>
      <c r="AP17" s="46">
        <f>ROUND(AN17/AN$25*100,1)</f>
        <v>40.5</v>
      </c>
      <c r="AQ17" s="47"/>
      <c r="AR17" s="48">
        <f aca="true" t="shared" si="32" ref="AR17:AR22">ROUND(AN17/AN$22*100,1)</f>
        <v>45.3</v>
      </c>
      <c r="AS17" s="15"/>
      <c r="AT17" s="22">
        <v>15312926</v>
      </c>
      <c r="AU17" s="23"/>
      <c r="AV17" s="46">
        <f>ROUND(AT17/AT$25*100,1)</f>
        <v>39.9</v>
      </c>
      <c r="AW17" s="47"/>
      <c r="AX17" s="48">
        <f aca="true" t="shared" si="33" ref="AX17:AX22">ROUND(AT17/AT$22*100,1)</f>
        <v>44.4</v>
      </c>
      <c r="AY17" s="15"/>
      <c r="AZ17" s="22">
        <v>16097206</v>
      </c>
      <c r="BA17" s="23"/>
      <c r="BB17" s="46">
        <f>ROUND(AZ17/AZ$25*100,1)</f>
        <v>38.7</v>
      </c>
      <c r="BC17" s="47"/>
      <c r="BD17" s="48">
        <f aca="true" t="shared" si="34" ref="BD17:BD22">ROUND(AZ17/AZ$22*100,1)</f>
        <v>43.3</v>
      </c>
      <c r="BE17" s="15"/>
      <c r="BF17" s="22">
        <v>17087979</v>
      </c>
      <c r="BG17" s="23"/>
      <c r="BH17" s="46">
        <f>ROUND(BF17/BF$25*100,1)</f>
        <v>38.2</v>
      </c>
      <c r="BI17" s="47"/>
      <c r="BJ17" s="48">
        <f aca="true" t="shared" si="35" ref="BJ17:BJ22">ROUND(BF17/BF$22*100,1)</f>
        <v>43.2</v>
      </c>
      <c r="BK17" s="15"/>
      <c r="BL17" s="22">
        <v>17941501</v>
      </c>
      <c r="BM17" s="23"/>
      <c r="BN17" s="46">
        <f>ROUND(BL17/BL$25*100,1)</f>
        <v>37.2</v>
      </c>
      <c r="BO17" s="47"/>
      <c r="BP17" s="48">
        <f aca="true" t="shared" si="36" ref="BP17:BP22">ROUND(BL17/BL$22*100,1)</f>
        <v>42.9</v>
      </c>
      <c r="BQ17" s="15"/>
      <c r="BR17" s="22">
        <v>17975421</v>
      </c>
      <c r="BS17" s="23"/>
      <c r="BT17" s="46">
        <f>ROUND(BR17/BR$25*100,1)</f>
        <v>35.6</v>
      </c>
      <c r="BU17" s="47"/>
      <c r="BV17" s="48">
        <f aca="true" t="shared" si="37" ref="BV17:BV22">ROUND(BR17/BR$22*100,1)</f>
        <v>41.8</v>
      </c>
      <c r="BW17" s="15"/>
      <c r="BX17" s="22">
        <v>17186580</v>
      </c>
      <c r="BY17" s="26"/>
      <c r="BZ17" s="59">
        <f>ROUND(BX17/BX$25*100,1)</f>
        <v>34</v>
      </c>
      <c r="CA17" s="60"/>
      <c r="CB17" s="61">
        <f aca="true" t="shared" si="38" ref="CB17:CB22">ROUND(BX17/BX$22*100,1)</f>
        <v>40.8</v>
      </c>
      <c r="CC17" s="3"/>
      <c r="CD17" s="45"/>
      <c r="CE17" s="12" t="s">
        <v>14</v>
      </c>
      <c r="CF17" s="9"/>
    </row>
    <row r="18" spans="1:84" ht="33" customHeight="1">
      <c r="A18" s="45"/>
      <c r="B18" s="12" t="s">
        <v>15</v>
      </c>
      <c r="C18" s="9"/>
      <c r="D18" s="23">
        <v>531</v>
      </c>
      <c r="E18" s="23"/>
      <c r="F18" s="46">
        <f>ROUND(D18/D$25*100,1)</f>
        <v>0.1</v>
      </c>
      <c r="G18" s="47"/>
      <c r="H18" s="48">
        <f t="shared" si="26"/>
        <v>0.1</v>
      </c>
      <c r="I18" s="15"/>
      <c r="J18" s="22">
        <v>1220</v>
      </c>
      <c r="K18" s="23"/>
      <c r="L18" s="46">
        <f>ROUND(J18/J$25*100,1)</f>
        <v>0.1</v>
      </c>
      <c r="M18" s="47"/>
      <c r="N18" s="48">
        <f t="shared" si="27"/>
        <v>0.2</v>
      </c>
      <c r="O18" s="15"/>
      <c r="P18" s="22">
        <v>4446</v>
      </c>
      <c r="Q18" s="23"/>
      <c r="R18" s="46">
        <f>ROUND(P18/P$25*100,1)</f>
        <v>0.2</v>
      </c>
      <c r="S18" s="47"/>
      <c r="T18" s="48">
        <f t="shared" si="28"/>
        <v>0.3</v>
      </c>
      <c r="U18" s="48"/>
      <c r="V18" s="22">
        <v>13733</v>
      </c>
      <c r="W18" s="23"/>
      <c r="X18" s="46">
        <f>ROUND(V18/V$25*100,1)</f>
        <v>0.3</v>
      </c>
      <c r="Y18" s="47"/>
      <c r="Z18" s="48">
        <f t="shared" si="29"/>
        <v>0.3</v>
      </c>
      <c r="AA18" s="47"/>
      <c r="AB18" s="22">
        <v>99107</v>
      </c>
      <c r="AC18" s="23"/>
      <c r="AD18" s="46">
        <f>ROUND(AB18/AB$25*100,1)</f>
        <v>0.8</v>
      </c>
      <c r="AE18" s="47"/>
      <c r="AF18" s="48">
        <f t="shared" si="30"/>
        <v>0.9</v>
      </c>
      <c r="AG18" s="15"/>
      <c r="AH18" s="22">
        <v>264438</v>
      </c>
      <c r="AI18" s="23"/>
      <c r="AJ18" s="46">
        <f>ROUND(AH18/AH$25*100,1)</f>
        <v>1.1</v>
      </c>
      <c r="AK18" s="47"/>
      <c r="AL18" s="48">
        <f t="shared" si="31"/>
        <v>1.3</v>
      </c>
      <c r="AM18" s="15"/>
      <c r="AN18" s="22">
        <v>278394</v>
      </c>
      <c r="AO18" s="23"/>
      <c r="AP18" s="46">
        <f>ROUND(AN18/AN$25*100,1)</f>
        <v>0.9</v>
      </c>
      <c r="AQ18" s="47"/>
      <c r="AR18" s="48">
        <f t="shared" si="32"/>
        <v>1.1</v>
      </c>
      <c r="AS18" s="15"/>
      <c r="AT18" s="22">
        <v>769302</v>
      </c>
      <c r="AU18" s="23"/>
      <c r="AV18" s="46">
        <f>ROUND(AT18/AT$25*100,1)</f>
        <v>2</v>
      </c>
      <c r="AW18" s="47"/>
      <c r="AX18" s="48">
        <f t="shared" si="33"/>
        <v>2.2</v>
      </c>
      <c r="AY18" s="15"/>
      <c r="AZ18" s="22">
        <v>860552</v>
      </c>
      <c r="BA18" s="23"/>
      <c r="BB18" s="46">
        <f>ROUND(AZ18/AZ$25*100,1)</f>
        <v>2.1</v>
      </c>
      <c r="BC18" s="47"/>
      <c r="BD18" s="48">
        <f t="shared" si="34"/>
        <v>2.3</v>
      </c>
      <c r="BE18" s="15"/>
      <c r="BF18" s="22">
        <v>890041</v>
      </c>
      <c r="BG18" s="23"/>
      <c r="BH18" s="46">
        <f>ROUND(BF18/BF$25*100,1)</f>
        <v>2</v>
      </c>
      <c r="BI18" s="47"/>
      <c r="BJ18" s="48">
        <f t="shared" si="35"/>
        <v>2.3</v>
      </c>
      <c r="BK18" s="15"/>
      <c r="BL18" s="22">
        <v>962098</v>
      </c>
      <c r="BM18" s="23"/>
      <c r="BN18" s="46">
        <f>ROUND(BL18/BL$25*100,1)</f>
        <v>2</v>
      </c>
      <c r="BO18" s="47"/>
      <c r="BP18" s="48">
        <f t="shared" si="36"/>
        <v>2.3</v>
      </c>
      <c r="BQ18" s="15"/>
      <c r="BR18" s="22">
        <v>1041405</v>
      </c>
      <c r="BS18" s="23"/>
      <c r="BT18" s="46">
        <f>ROUND(BR18/BR$25*100,1)</f>
        <v>2.1</v>
      </c>
      <c r="BU18" s="47"/>
      <c r="BV18" s="48">
        <f t="shared" si="37"/>
        <v>2.4</v>
      </c>
      <c r="BW18" s="15"/>
      <c r="BX18" s="22">
        <v>1041963</v>
      </c>
      <c r="BY18" s="26"/>
      <c r="BZ18" s="59">
        <f>ROUND(BX18/BX$25*100,1)</f>
        <v>2.1</v>
      </c>
      <c r="CA18" s="60"/>
      <c r="CB18" s="61">
        <f t="shared" si="38"/>
        <v>2.5</v>
      </c>
      <c r="CC18" s="3"/>
      <c r="CD18" s="45"/>
      <c r="CE18" s="12" t="s">
        <v>15</v>
      </c>
      <c r="CF18" s="9"/>
    </row>
    <row r="19" spans="1:84" ht="33" customHeight="1">
      <c r="A19" s="45"/>
      <c r="B19" s="12" t="s">
        <v>16</v>
      </c>
      <c r="C19" s="9"/>
      <c r="D19" s="23">
        <v>48516</v>
      </c>
      <c r="E19" s="23"/>
      <c r="F19" s="46">
        <f>ROUND(D19/D$25*100,1)</f>
        <v>10.2</v>
      </c>
      <c r="G19" s="47"/>
      <c r="H19" s="48">
        <f t="shared" si="26"/>
        <v>11.4</v>
      </c>
      <c r="I19" s="15"/>
      <c r="J19" s="22">
        <v>99830</v>
      </c>
      <c r="K19" s="23"/>
      <c r="L19" s="46">
        <f>ROUND(J19/J$25*100,1)</f>
        <v>12.2</v>
      </c>
      <c r="M19" s="47"/>
      <c r="N19" s="48">
        <f t="shared" si="27"/>
        <v>13.5</v>
      </c>
      <c r="O19" s="15"/>
      <c r="P19" s="22">
        <v>262537</v>
      </c>
      <c r="Q19" s="23"/>
      <c r="R19" s="46">
        <f>ROUND(P19/P$25*100,1)</f>
        <v>13.9</v>
      </c>
      <c r="S19" s="47"/>
      <c r="T19" s="48">
        <f t="shared" si="28"/>
        <v>15.9</v>
      </c>
      <c r="U19" s="48"/>
      <c r="V19" s="22">
        <v>835082</v>
      </c>
      <c r="W19" s="23"/>
      <c r="X19" s="46">
        <f>ROUND(V19/V$25*100,1)</f>
        <v>18.4</v>
      </c>
      <c r="Y19" s="47"/>
      <c r="Z19" s="48">
        <f t="shared" si="29"/>
        <v>21.1</v>
      </c>
      <c r="AA19" s="47"/>
      <c r="AB19" s="22">
        <v>2078834</v>
      </c>
      <c r="AC19" s="23"/>
      <c r="AD19" s="46">
        <f>ROUND(AB19/AB$25*100,1)</f>
        <v>16.1</v>
      </c>
      <c r="AE19" s="47"/>
      <c r="AF19" s="48">
        <f t="shared" si="30"/>
        <v>19.1</v>
      </c>
      <c r="AG19" s="15"/>
      <c r="AH19" s="22">
        <v>3789609</v>
      </c>
      <c r="AI19" s="23"/>
      <c r="AJ19" s="46">
        <f>ROUND(AH19/AH$25*100,1)</f>
        <v>15.6</v>
      </c>
      <c r="AK19" s="47"/>
      <c r="AL19" s="48">
        <f t="shared" si="31"/>
        <v>18.1</v>
      </c>
      <c r="AM19" s="15"/>
      <c r="AN19" s="22">
        <v>4160273</v>
      </c>
      <c r="AO19" s="23"/>
      <c r="AP19" s="46">
        <f>ROUND(AN19/AN$25*100,1)</f>
        <v>14.1</v>
      </c>
      <c r="AQ19" s="47"/>
      <c r="AR19" s="48">
        <f t="shared" si="32"/>
        <v>15.8</v>
      </c>
      <c r="AS19" s="15"/>
      <c r="AT19" s="22">
        <v>6096698</v>
      </c>
      <c r="AU19" s="23"/>
      <c r="AV19" s="46">
        <f>ROUND(AT19/AT$25*100,1)</f>
        <v>15.9</v>
      </c>
      <c r="AW19" s="47"/>
      <c r="AX19" s="48">
        <f t="shared" si="33"/>
        <v>17.7</v>
      </c>
      <c r="AY19" s="15"/>
      <c r="AZ19" s="22">
        <v>6438402</v>
      </c>
      <c r="BA19" s="23"/>
      <c r="BB19" s="46">
        <f>ROUND(AZ19/AZ$25*100,1)</f>
        <v>15.5</v>
      </c>
      <c r="BC19" s="47"/>
      <c r="BD19" s="48">
        <f t="shared" si="34"/>
        <v>17.3</v>
      </c>
      <c r="BE19" s="15"/>
      <c r="BF19" s="22">
        <v>6731381</v>
      </c>
      <c r="BG19" s="23"/>
      <c r="BH19" s="46">
        <f>ROUND(BF19/BF$25*100,1)</f>
        <v>15.1</v>
      </c>
      <c r="BI19" s="47"/>
      <c r="BJ19" s="48">
        <f t="shared" si="35"/>
        <v>17</v>
      </c>
      <c r="BK19" s="15"/>
      <c r="BL19" s="22">
        <v>7471222</v>
      </c>
      <c r="BM19" s="23"/>
      <c r="BN19" s="46">
        <f>ROUND(BL19/BL$25*100,1)</f>
        <v>15.5</v>
      </c>
      <c r="BO19" s="47"/>
      <c r="BP19" s="48">
        <f t="shared" si="36"/>
        <v>17.9</v>
      </c>
      <c r="BQ19" s="15"/>
      <c r="BR19" s="22">
        <v>7347313</v>
      </c>
      <c r="BS19" s="23"/>
      <c r="BT19" s="46">
        <f>ROUND(BR19/BR$25*100,1)</f>
        <v>14.6</v>
      </c>
      <c r="BU19" s="47"/>
      <c r="BV19" s="48">
        <f t="shared" si="37"/>
        <v>17.1</v>
      </c>
      <c r="BW19" s="15"/>
      <c r="BX19" s="22">
        <v>7378902</v>
      </c>
      <c r="BY19" s="26"/>
      <c r="BZ19" s="59">
        <f>ROUND(BX19/BX$25*100,1)</f>
        <v>14.6</v>
      </c>
      <c r="CA19" s="60"/>
      <c r="CB19" s="61">
        <f t="shared" si="38"/>
        <v>17.5</v>
      </c>
      <c r="CC19" s="3"/>
      <c r="CD19" s="45"/>
      <c r="CE19" s="12" t="s">
        <v>16</v>
      </c>
      <c r="CF19" s="9"/>
    </row>
    <row r="20" spans="1:84" ht="33" customHeight="1">
      <c r="A20" s="45"/>
      <c r="B20" s="12" t="s">
        <v>23</v>
      </c>
      <c r="C20" s="9"/>
      <c r="D20" s="23">
        <v>83690</v>
      </c>
      <c r="E20" s="23"/>
      <c r="F20" s="46">
        <f aca="true" t="shared" si="39" ref="F20:F25">ROUND(D20/D$25*100,1)</f>
        <v>17.6</v>
      </c>
      <c r="G20" s="47"/>
      <c r="H20" s="48">
        <f t="shared" si="26"/>
        <v>19.6</v>
      </c>
      <c r="I20" s="15"/>
      <c r="J20" s="22">
        <v>144890</v>
      </c>
      <c r="K20" s="23"/>
      <c r="L20" s="46">
        <f aca="true" t="shared" si="40" ref="L20:L25">ROUND(J20/J$25*100,1)</f>
        <v>17.7</v>
      </c>
      <c r="M20" s="47"/>
      <c r="N20" s="48">
        <f t="shared" si="27"/>
        <v>19.6</v>
      </c>
      <c r="O20" s="15"/>
      <c r="P20" s="22">
        <v>357237</v>
      </c>
      <c r="Q20" s="23"/>
      <c r="R20" s="46">
        <f aca="true" t="shared" si="41" ref="R20:R25">ROUND(P20/P$25*100,1)</f>
        <v>19</v>
      </c>
      <c r="S20" s="47"/>
      <c r="T20" s="48">
        <f t="shared" si="28"/>
        <v>21.6</v>
      </c>
      <c r="U20" s="48"/>
      <c r="V20" s="22">
        <v>778005</v>
      </c>
      <c r="W20" s="23"/>
      <c r="X20" s="46">
        <f aca="true" t="shared" si="42" ref="X20:X25">ROUND(V20/V$25*100,1)</f>
        <v>17.2</v>
      </c>
      <c r="Y20" s="47"/>
      <c r="Z20" s="48">
        <f t="shared" si="29"/>
        <v>19.6</v>
      </c>
      <c r="AA20" s="47"/>
      <c r="AB20" s="22">
        <v>2642924</v>
      </c>
      <c r="AC20" s="23"/>
      <c r="AD20" s="46">
        <f aca="true" t="shared" si="43" ref="AD20:AD25">ROUND(AB20/AB$25*100,1)</f>
        <v>20.5</v>
      </c>
      <c r="AE20" s="47"/>
      <c r="AF20" s="48">
        <f t="shared" si="30"/>
        <v>24.3</v>
      </c>
      <c r="AG20" s="15"/>
      <c r="AH20" s="22">
        <v>5261423</v>
      </c>
      <c r="AI20" s="23"/>
      <c r="AJ20" s="46">
        <f aca="true" t="shared" si="44" ref="AJ20:AJ25">ROUND(AH20/AH$25*100,1)</f>
        <v>21.6</v>
      </c>
      <c r="AK20" s="47"/>
      <c r="AL20" s="48">
        <f t="shared" si="31"/>
        <v>25.1</v>
      </c>
      <c r="AM20" s="15"/>
      <c r="AN20" s="22">
        <v>4898428</v>
      </c>
      <c r="AO20" s="23"/>
      <c r="AP20" s="46">
        <f aca="true" t="shared" si="45" ref="AP20:AP25">ROUND(AN20/AN$25*100,1)</f>
        <v>16.6</v>
      </c>
      <c r="AQ20" s="47"/>
      <c r="AR20" s="48">
        <f t="shared" si="32"/>
        <v>18.6</v>
      </c>
      <c r="AS20" s="15"/>
      <c r="AT20" s="22">
        <v>5060404</v>
      </c>
      <c r="AU20" s="23"/>
      <c r="AV20" s="46">
        <f aca="true" t="shared" si="46" ref="AV20:AV25">ROUND(AT20/AT$25*100,1)</f>
        <v>13.2</v>
      </c>
      <c r="AW20" s="47"/>
      <c r="AX20" s="48">
        <f t="shared" si="33"/>
        <v>14.7</v>
      </c>
      <c r="AY20" s="15"/>
      <c r="AZ20" s="22">
        <v>5203843</v>
      </c>
      <c r="BA20" s="23"/>
      <c r="BB20" s="46">
        <f aca="true" t="shared" si="47" ref="BB20:BB25">ROUND(AZ20/AZ$25*100,1)</f>
        <v>12.5</v>
      </c>
      <c r="BC20" s="47"/>
      <c r="BD20" s="48">
        <f t="shared" si="34"/>
        <v>14</v>
      </c>
      <c r="BE20" s="15"/>
      <c r="BF20" s="22">
        <v>5519997</v>
      </c>
      <c r="BG20" s="23"/>
      <c r="BH20" s="46">
        <f aca="true" t="shared" si="48" ref="BH20:BH25">ROUND(BF20/BF$25*100,1)</f>
        <v>12.3</v>
      </c>
      <c r="BI20" s="47"/>
      <c r="BJ20" s="48">
        <f t="shared" si="35"/>
        <v>14</v>
      </c>
      <c r="BK20" s="15"/>
      <c r="BL20" s="22">
        <v>6244922</v>
      </c>
      <c r="BM20" s="23"/>
      <c r="BN20" s="46">
        <f aca="true" t="shared" si="49" ref="BN20:BN25">ROUND(BL20/BL$25*100,1)</f>
        <v>13</v>
      </c>
      <c r="BO20" s="47"/>
      <c r="BP20" s="48">
        <f t="shared" si="36"/>
        <v>14.9</v>
      </c>
      <c r="BQ20" s="15"/>
      <c r="BR20" s="22">
        <v>6801844</v>
      </c>
      <c r="BS20" s="23"/>
      <c r="BT20" s="46">
        <f aca="true" t="shared" si="50" ref="BT20:BT25">ROUND(BR20/BR$25*100,1)</f>
        <v>13.5</v>
      </c>
      <c r="BU20" s="47"/>
      <c r="BV20" s="48">
        <f t="shared" si="37"/>
        <v>15.8</v>
      </c>
      <c r="BW20" s="15"/>
      <c r="BX20" s="22">
        <v>6797720</v>
      </c>
      <c r="BY20" s="26"/>
      <c r="BZ20" s="59">
        <f aca="true" t="shared" si="51" ref="BZ20:BZ25">ROUND(BX20/BX$25*100,1)</f>
        <v>13.4</v>
      </c>
      <c r="CA20" s="60"/>
      <c r="CB20" s="61">
        <f t="shared" si="38"/>
        <v>16.1</v>
      </c>
      <c r="CC20" s="3"/>
      <c r="CD20" s="45"/>
      <c r="CE20" s="12" t="s">
        <v>23</v>
      </c>
      <c r="CF20" s="9"/>
    </row>
    <row r="21" spans="1:84" ht="33" customHeight="1">
      <c r="A21" s="45"/>
      <c r="B21" s="12" t="s">
        <v>18</v>
      </c>
      <c r="C21" s="9"/>
      <c r="D21" s="23">
        <f>D22-SUM(D17:D20)</f>
        <v>80892</v>
      </c>
      <c r="E21" s="23"/>
      <c r="F21" s="46">
        <f t="shared" si="39"/>
        <v>17</v>
      </c>
      <c r="G21" s="47"/>
      <c r="H21" s="48">
        <f t="shared" si="26"/>
        <v>19</v>
      </c>
      <c r="I21" s="15"/>
      <c r="J21" s="22">
        <f>J22-SUM(J17:J20)</f>
        <v>142853</v>
      </c>
      <c r="K21" s="23"/>
      <c r="L21" s="46">
        <f t="shared" si="40"/>
        <v>17.5</v>
      </c>
      <c r="M21" s="47"/>
      <c r="N21" s="48">
        <f t="shared" si="27"/>
        <v>19.3</v>
      </c>
      <c r="O21" s="15"/>
      <c r="P21" s="22">
        <f>P22-SUM(P17:P20)</f>
        <v>328701</v>
      </c>
      <c r="Q21" s="23"/>
      <c r="R21" s="46">
        <f t="shared" si="41"/>
        <v>17.5</v>
      </c>
      <c r="S21" s="47"/>
      <c r="T21" s="48">
        <f t="shared" si="28"/>
        <v>19.9</v>
      </c>
      <c r="U21" s="48"/>
      <c r="V21" s="22">
        <f>V22-SUM(V17:V20)</f>
        <v>851103</v>
      </c>
      <c r="W21" s="23"/>
      <c r="X21" s="46">
        <f t="shared" si="42"/>
        <v>18.8</v>
      </c>
      <c r="Y21" s="47"/>
      <c r="Z21" s="48">
        <f t="shared" si="29"/>
        <v>21.5</v>
      </c>
      <c r="AA21" s="47"/>
      <c r="AB21" s="22">
        <f>AB22-SUM(AB17:AB20)</f>
        <v>2179654</v>
      </c>
      <c r="AC21" s="23"/>
      <c r="AD21" s="46">
        <f t="shared" si="43"/>
        <v>16.9</v>
      </c>
      <c r="AE21" s="47"/>
      <c r="AF21" s="48">
        <f t="shared" si="30"/>
        <v>20</v>
      </c>
      <c r="AG21" s="15"/>
      <c r="AH21" s="22">
        <f>AH22-SUM(AH17:AH20)</f>
        <v>3884201</v>
      </c>
      <c r="AI21" s="23"/>
      <c r="AJ21" s="46">
        <f t="shared" si="44"/>
        <v>15.9</v>
      </c>
      <c r="AK21" s="47"/>
      <c r="AL21" s="48">
        <f t="shared" si="31"/>
        <v>18.5</v>
      </c>
      <c r="AM21" s="15"/>
      <c r="AN21" s="22">
        <f>AN22-SUM(AN17:AN20)</f>
        <v>5097793</v>
      </c>
      <c r="AO21" s="23"/>
      <c r="AP21" s="46">
        <f t="shared" si="45"/>
        <v>17.3</v>
      </c>
      <c r="AQ21" s="47"/>
      <c r="AR21" s="48">
        <f t="shared" si="32"/>
        <v>19.3</v>
      </c>
      <c r="AS21" s="15"/>
      <c r="AT21" s="22">
        <f>AT22-SUM(AT17:AT20)</f>
        <v>7237053</v>
      </c>
      <c r="AU21" s="23"/>
      <c r="AV21" s="46">
        <f t="shared" si="46"/>
        <v>18.9</v>
      </c>
      <c r="AW21" s="47"/>
      <c r="AX21" s="48">
        <f t="shared" si="33"/>
        <v>21</v>
      </c>
      <c r="AY21" s="15"/>
      <c r="AZ21" s="22">
        <f>AZ22-SUM(AZ17:AZ20)</f>
        <v>8535928</v>
      </c>
      <c r="BA21" s="23"/>
      <c r="BB21" s="46">
        <f t="shared" si="47"/>
        <v>20.5</v>
      </c>
      <c r="BC21" s="47"/>
      <c r="BD21" s="48">
        <f t="shared" si="34"/>
        <v>23</v>
      </c>
      <c r="BE21" s="15"/>
      <c r="BF21" s="22">
        <f>BF22-SUM(BF17:BF20)</f>
        <v>9307314</v>
      </c>
      <c r="BG21" s="23"/>
      <c r="BH21" s="46">
        <f t="shared" si="48"/>
        <v>20.8</v>
      </c>
      <c r="BI21" s="47"/>
      <c r="BJ21" s="48">
        <f t="shared" si="35"/>
        <v>23.5</v>
      </c>
      <c r="BK21" s="15"/>
      <c r="BL21" s="22">
        <f>BL22-SUM(BL17:BL20)</f>
        <v>9230817</v>
      </c>
      <c r="BM21" s="23"/>
      <c r="BN21" s="46">
        <f t="shared" si="49"/>
        <v>19.2</v>
      </c>
      <c r="BO21" s="47"/>
      <c r="BP21" s="48">
        <f t="shared" si="36"/>
        <v>22.1</v>
      </c>
      <c r="BQ21" s="15"/>
      <c r="BR21" s="22">
        <f>BR22-SUM(BR17:BR20)</f>
        <v>9848587</v>
      </c>
      <c r="BS21" s="23"/>
      <c r="BT21" s="46">
        <f t="shared" si="50"/>
        <v>19.5</v>
      </c>
      <c r="BU21" s="47"/>
      <c r="BV21" s="48">
        <f t="shared" si="37"/>
        <v>22.9</v>
      </c>
      <c r="BW21" s="15"/>
      <c r="BX21" s="22">
        <f>BX22-SUM(BX17:BX20)</f>
        <v>9756010</v>
      </c>
      <c r="BY21" s="26"/>
      <c r="BZ21" s="59">
        <f t="shared" si="51"/>
        <v>19.3</v>
      </c>
      <c r="CA21" s="60"/>
      <c r="CB21" s="61">
        <f t="shared" si="38"/>
        <v>23.1</v>
      </c>
      <c r="CC21" s="3"/>
      <c r="CD21" s="45"/>
      <c r="CE21" s="12" t="s">
        <v>18</v>
      </c>
      <c r="CF21" s="9"/>
    </row>
    <row r="22" spans="1:84" ht="33" customHeight="1">
      <c r="A22" s="45"/>
      <c r="B22" s="12" t="s">
        <v>20</v>
      </c>
      <c r="C22" s="9"/>
      <c r="D22" s="23">
        <f>D25-D23-D24</f>
        <v>426147</v>
      </c>
      <c r="E22" s="23"/>
      <c r="F22" s="46">
        <f t="shared" si="39"/>
        <v>89.6</v>
      </c>
      <c r="G22" s="47"/>
      <c r="H22" s="48">
        <f t="shared" si="26"/>
        <v>100</v>
      </c>
      <c r="I22" s="15"/>
      <c r="J22" s="22">
        <f>J25-J23-J24</f>
        <v>738437</v>
      </c>
      <c r="K22" s="23"/>
      <c r="L22" s="46">
        <f t="shared" si="40"/>
        <v>90.5</v>
      </c>
      <c r="M22" s="47"/>
      <c r="N22" s="48">
        <f t="shared" si="27"/>
        <v>100</v>
      </c>
      <c r="O22" s="15"/>
      <c r="P22" s="22">
        <f>P25-P23-P24</f>
        <v>1653944</v>
      </c>
      <c r="Q22" s="23"/>
      <c r="R22" s="46">
        <f t="shared" si="41"/>
        <v>87.8</v>
      </c>
      <c r="S22" s="47"/>
      <c r="T22" s="48">
        <f t="shared" si="28"/>
        <v>100</v>
      </c>
      <c r="U22" s="48"/>
      <c r="V22" s="22">
        <f>V25-V23-V24</f>
        <v>3962718</v>
      </c>
      <c r="W22" s="23"/>
      <c r="X22" s="46">
        <f t="shared" si="42"/>
        <v>87.4</v>
      </c>
      <c r="Y22" s="47"/>
      <c r="Z22" s="48">
        <f t="shared" si="29"/>
        <v>100</v>
      </c>
      <c r="AA22" s="47"/>
      <c r="AB22" s="22">
        <f>AB25-AB23-AB24</f>
        <v>10874405</v>
      </c>
      <c r="AC22" s="23"/>
      <c r="AD22" s="46">
        <f t="shared" si="43"/>
        <v>84.4</v>
      </c>
      <c r="AE22" s="47"/>
      <c r="AF22" s="48">
        <f t="shared" si="30"/>
        <v>100</v>
      </c>
      <c r="AG22" s="15"/>
      <c r="AH22" s="22">
        <f>AH25-AH23-AH24</f>
        <v>20956380</v>
      </c>
      <c r="AI22" s="23"/>
      <c r="AJ22" s="46">
        <f t="shared" si="44"/>
        <v>86</v>
      </c>
      <c r="AK22" s="47"/>
      <c r="AL22" s="48">
        <f t="shared" si="31"/>
        <v>100</v>
      </c>
      <c r="AM22" s="15"/>
      <c r="AN22" s="22">
        <f>AN25-AN23-AN24</f>
        <v>26397692</v>
      </c>
      <c r="AO22" s="23"/>
      <c r="AP22" s="46">
        <f t="shared" si="45"/>
        <v>89.4</v>
      </c>
      <c r="AQ22" s="47"/>
      <c r="AR22" s="48">
        <f t="shared" si="32"/>
        <v>100</v>
      </c>
      <c r="AS22" s="15"/>
      <c r="AT22" s="22">
        <f>AT25-AT23-AT24</f>
        <v>34476383</v>
      </c>
      <c r="AU22" s="23"/>
      <c r="AV22" s="46">
        <f t="shared" si="46"/>
        <v>89.9</v>
      </c>
      <c r="AW22" s="47"/>
      <c r="AX22" s="48">
        <f t="shared" si="33"/>
        <v>100</v>
      </c>
      <c r="AY22" s="15"/>
      <c r="AZ22" s="22">
        <f>AZ25-AZ23-AZ24</f>
        <v>37135931</v>
      </c>
      <c r="BA22" s="23"/>
      <c r="BB22" s="46">
        <f t="shared" si="47"/>
        <v>89.3</v>
      </c>
      <c r="BC22" s="47"/>
      <c r="BD22" s="48">
        <f t="shared" si="34"/>
        <v>100</v>
      </c>
      <c r="BE22" s="15"/>
      <c r="BF22" s="22">
        <f>BF25-BF23-BF24</f>
        <v>39536712</v>
      </c>
      <c r="BG22" s="23"/>
      <c r="BH22" s="46">
        <f t="shared" si="48"/>
        <v>88.4</v>
      </c>
      <c r="BI22" s="47"/>
      <c r="BJ22" s="48">
        <f t="shared" si="35"/>
        <v>100</v>
      </c>
      <c r="BK22" s="15"/>
      <c r="BL22" s="22">
        <f>BL25-BL23-BL24</f>
        <v>41850560</v>
      </c>
      <c r="BM22" s="23"/>
      <c r="BN22" s="46">
        <f t="shared" si="49"/>
        <v>86.8</v>
      </c>
      <c r="BO22" s="47"/>
      <c r="BP22" s="48">
        <f t="shared" si="36"/>
        <v>100</v>
      </c>
      <c r="BQ22" s="15"/>
      <c r="BR22" s="22">
        <f>BR25-BR23-BR24</f>
        <v>43014570</v>
      </c>
      <c r="BS22" s="23"/>
      <c r="BT22" s="46">
        <f t="shared" si="50"/>
        <v>85.2</v>
      </c>
      <c r="BU22" s="47"/>
      <c r="BV22" s="48">
        <f t="shared" si="37"/>
        <v>100</v>
      </c>
      <c r="BW22" s="15"/>
      <c r="BX22" s="22">
        <f>BX25-BX23-BX24</f>
        <v>42161175</v>
      </c>
      <c r="BY22" s="26"/>
      <c r="BZ22" s="59">
        <f t="shared" si="51"/>
        <v>83.4</v>
      </c>
      <c r="CA22" s="60"/>
      <c r="CB22" s="61">
        <f t="shared" si="38"/>
        <v>100</v>
      </c>
      <c r="CC22" s="3"/>
      <c r="CD22" s="45"/>
      <c r="CE22" s="12" t="s">
        <v>20</v>
      </c>
      <c r="CF22" s="9"/>
    </row>
    <row r="23" spans="1:84" ht="33" customHeight="1">
      <c r="A23" s="45"/>
      <c r="B23" s="12" t="s">
        <v>19</v>
      </c>
      <c r="C23" s="9"/>
      <c r="D23" s="23">
        <v>39899</v>
      </c>
      <c r="E23" s="23"/>
      <c r="F23" s="46">
        <f t="shared" si="39"/>
        <v>8.4</v>
      </c>
      <c r="G23" s="47"/>
      <c r="H23" s="14" t="s">
        <v>4</v>
      </c>
      <c r="I23" s="15"/>
      <c r="J23" s="22">
        <v>46618</v>
      </c>
      <c r="K23" s="23"/>
      <c r="L23" s="46">
        <f t="shared" si="40"/>
        <v>5.7</v>
      </c>
      <c r="M23" s="47"/>
      <c r="N23" s="14" t="s">
        <v>4</v>
      </c>
      <c r="O23" s="15"/>
      <c r="P23" s="22">
        <v>170586</v>
      </c>
      <c r="Q23" s="23"/>
      <c r="R23" s="46">
        <f t="shared" si="41"/>
        <v>9.1</v>
      </c>
      <c r="S23" s="47"/>
      <c r="T23" s="14" t="s">
        <v>4</v>
      </c>
      <c r="U23" s="14"/>
      <c r="V23" s="22">
        <v>431169</v>
      </c>
      <c r="W23" s="23"/>
      <c r="X23" s="46">
        <f t="shared" si="42"/>
        <v>9.5</v>
      </c>
      <c r="Y23" s="47"/>
      <c r="Z23" s="14" t="s">
        <v>4</v>
      </c>
      <c r="AA23" s="25"/>
      <c r="AB23" s="22">
        <v>1642115</v>
      </c>
      <c r="AC23" s="23"/>
      <c r="AD23" s="46">
        <f t="shared" si="43"/>
        <v>12.7</v>
      </c>
      <c r="AE23" s="47"/>
      <c r="AF23" s="14" t="s">
        <v>4</v>
      </c>
      <c r="AG23" s="15"/>
      <c r="AH23" s="22">
        <v>2753424</v>
      </c>
      <c r="AI23" s="23"/>
      <c r="AJ23" s="46">
        <f t="shared" si="44"/>
        <v>11.3</v>
      </c>
      <c r="AK23" s="47"/>
      <c r="AL23" s="14" t="s">
        <v>4</v>
      </c>
      <c r="AM23" s="15"/>
      <c r="AN23" s="22">
        <v>2422280</v>
      </c>
      <c r="AO23" s="23"/>
      <c r="AP23" s="46">
        <f t="shared" si="45"/>
        <v>8.2</v>
      </c>
      <c r="AQ23" s="47"/>
      <c r="AR23" s="14" t="s">
        <v>4</v>
      </c>
      <c r="AS23" s="15"/>
      <c r="AT23" s="22">
        <v>2805297</v>
      </c>
      <c r="AU23" s="23"/>
      <c r="AV23" s="46">
        <f t="shared" si="46"/>
        <v>7.3</v>
      </c>
      <c r="AW23" s="47"/>
      <c r="AX23" s="14" t="s">
        <v>4</v>
      </c>
      <c r="AY23" s="15"/>
      <c r="AZ23" s="22">
        <v>3260156</v>
      </c>
      <c r="BA23" s="23"/>
      <c r="BB23" s="46">
        <f t="shared" si="47"/>
        <v>7.8</v>
      </c>
      <c r="BC23" s="47"/>
      <c r="BD23" s="14" t="s">
        <v>4</v>
      </c>
      <c r="BE23" s="15"/>
      <c r="BF23" s="22">
        <v>3896648</v>
      </c>
      <c r="BG23" s="23"/>
      <c r="BH23" s="46">
        <f t="shared" si="48"/>
        <v>8.7</v>
      </c>
      <c r="BI23" s="47"/>
      <c r="BJ23" s="14" t="s">
        <v>4</v>
      </c>
      <c r="BK23" s="15"/>
      <c r="BL23" s="22">
        <v>5114402</v>
      </c>
      <c r="BM23" s="23"/>
      <c r="BN23" s="46">
        <f t="shared" si="49"/>
        <v>10.6</v>
      </c>
      <c r="BO23" s="47"/>
      <c r="BP23" s="14" t="s">
        <v>4</v>
      </c>
      <c r="BQ23" s="15"/>
      <c r="BR23" s="22">
        <v>6249681</v>
      </c>
      <c r="BS23" s="23"/>
      <c r="BT23" s="46">
        <f t="shared" si="50"/>
        <v>12.4</v>
      </c>
      <c r="BU23" s="47"/>
      <c r="BV23" s="14" t="s">
        <v>4</v>
      </c>
      <c r="BW23" s="15"/>
      <c r="BX23" s="22">
        <v>7108067</v>
      </c>
      <c r="BY23" s="26"/>
      <c r="BZ23" s="59">
        <f t="shared" si="51"/>
        <v>14.1</v>
      </c>
      <c r="CA23" s="60"/>
      <c r="CB23" s="8" t="s">
        <v>4</v>
      </c>
      <c r="CC23" s="3"/>
      <c r="CD23" s="45"/>
      <c r="CE23" s="12" t="s">
        <v>19</v>
      </c>
      <c r="CF23" s="9"/>
    </row>
    <row r="24" spans="1:84" ht="33" customHeight="1">
      <c r="A24" s="45"/>
      <c r="B24" s="12" t="s">
        <v>21</v>
      </c>
      <c r="C24" s="9"/>
      <c r="D24" s="23">
        <v>9309</v>
      </c>
      <c r="E24" s="23"/>
      <c r="F24" s="46">
        <f t="shared" si="39"/>
        <v>2</v>
      </c>
      <c r="G24" s="47"/>
      <c r="H24" s="14" t="s">
        <v>4</v>
      </c>
      <c r="I24" s="15"/>
      <c r="J24" s="22">
        <v>31300</v>
      </c>
      <c r="K24" s="23"/>
      <c r="L24" s="46">
        <f t="shared" si="40"/>
        <v>3.8</v>
      </c>
      <c r="M24" s="47"/>
      <c r="N24" s="14" t="s">
        <v>4</v>
      </c>
      <c r="O24" s="15"/>
      <c r="P24" s="22">
        <v>58919</v>
      </c>
      <c r="Q24" s="23"/>
      <c r="R24" s="46">
        <f t="shared" si="41"/>
        <v>3.1</v>
      </c>
      <c r="S24" s="47"/>
      <c r="T24" s="14" t="s">
        <v>4</v>
      </c>
      <c r="U24" s="14"/>
      <c r="V24" s="22">
        <v>141332</v>
      </c>
      <c r="W24" s="23"/>
      <c r="X24" s="46">
        <f t="shared" si="42"/>
        <v>3.1</v>
      </c>
      <c r="Y24" s="47"/>
      <c r="Z24" s="14" t="s">
        <v>4</v>
      </c>
      <c r="AA24" s="25"/>
      <c r="AB24" s="22">
        <v>373871</v>
      </c>
      <c r="AC24" s="23"/>
      <c r="AD24" s="46">
        <f t="shared" si="43"/>
        <v>2.9</v>
      </c>
      <c r="AE24" s="47"/>
      <c r="AF24" s="14" t="s">
        <v>4</v>
      </c>
      <c r="AG24" s="15"/>
      <c r="AH24" s="22">
        <v>657027</v>
      </c>
      <c r="AI24" s="23"/>
      <c r="AJ24" s="46">
        <f t="shared" si="44"/>
        <v>2.7</v>
      </c>
      <c r="AK24" s="47"/>
      <c r="AL24" s="14" t="s">
        <v>4</v>
      </c>
      <c r="AM24" s="15"/>
      <c r="AN24" s="22">
        <v>717416</v>
      </c>
      <c r="AO24" s="23"/>
      <c r="AP24" s="46">
        <f t="shared" si="45"/>
        <v>2.4</v>
      </c>
      <c r="AQ24" s="47"/>
      <c r="AR24" s="14" t="s">
        <v>4</v>
      </c>
      <c r="AS24" s="15"/>
      <c r="AT24" s="22">
        <v>1054418</v>
      </c>
      <c r="AU24" s="23"/>
      <c r="AV24" s="46">
        <f t="shared" si="46"/>
        <v>2.8</v>
      </c>
      <c r="AW24" s="47"/>
      <c r="AX24" s="14" t="s">
        <v>4</v>
      </c>
      <c r="AY24" s="15"/>
      <c r="AZ24" s="22">
        <v>1185823</v>
      </c>
      <c r="BA24" s="23"/>
      <c r="BB24" s="46">
        <f t="shared" si="47"/>
        <v>2.9</v>
      </c>
      <c r="BC24" s="47"/>
      <c r="BD24" s="14" t="s">
        <v>4</v>
      </c>
      <c r="BE24" s="15"/>
      <c r="BF24" s="22">
        <v>1268082</v>
      </c>
      <c r="BG24" s="23"/>
      <c r="BH24" s="46">
        <f t="shared" si="48"/>
        <v>2.8</v>
      </c>
      <c r="BI24" s="47"/>
      <c r="BJ24" s="14" t="s">
        <v>4</v>
      </c>
      <c r="BK24" s="15"/>
      <c r="BL24" s="22">
        <v>1225209</v>
      </c>
      <c r="BM24" s="23"/>
      <c r="BN24" s="46">
        <f t="shared" si="49"/>
        <v>2.5</v>
      </c>
      <c r="BO24" s="47"/>
      <c r="BP24" s="14" t="s">
        <v>4</v>
      </c>
      <c r="BQ24" s="15"/>
      <c r="BR24" s="22">
        <v>1204388</v>
      </c>
      <c r="BS24" s="23"/>
      <c r="BT24" s="46">
        <f t="shared" si="50"/>
        <v>2.4</v>
      </c>
      <c r="BU24" s="47"/>
      <c r="BV24" s="14" t="s">
        <v>4</v>
      </c>
      <c r="BW24" s="15"/>
      <c r="BX24" s="22">
        <v>1306003</v>
      </c>
      <c r="BY24" s="26"/>
      <c r="BZ24" s="59">
        <f t="shared" si="51"/>
        <v>2.6</v>
      </c>
      <c r="CA24" s="60"/>
      <c r="CB24" s="8" t="s">
        <v>4</v>
      </c>
      <c r="CC24" s="3"/>
      <c r="CD24" s="45"/>
      <c r="CE24" s="12" t="s">
        <v>21</v>
      </c>
      <c r="CF24" s="9"/>
    </row>
    <row r="25" spans="1:84" ht="33" customHeight="1">
      <c r="A25" s="45"/>
      <c r="B25" s="12" t="s">
        <v>24</v>
      </c>
      <c r="C25" s="9"/>
      <c r="D25" s="23">
        <v>475355</v>
      </c>
      <c r="E25" s="23"/>
      <c r="F25" s="46">
        <f t="shared" si="39"/>
        <v>100</v>
      </c>
      <c r="G25" s="47"/>
      <c r="H25" s="14" t="s">
        <v>4</v>
      </c>
      <c r="I25" s="15"/>
      <c r="J25" s="22">
        <v>816355</v>
      </c>
      <c r="K25" s="23"/>
      <c r="L25" s="46">
        <f t="shared" si="40"/>
        <v>100</v>
      </c>
      <c r="M25" s="47"/>
      <c r="N25" s="14" t="s">
        <v>4</v>
      </c>
      <c r="O25" s="15"/>
      <c r="P25" s="22">
        <v>1883449</v>
      </c>
      <c r="Q25" s="23"/>
      <c r="R25" s="46">
        <f t="shared" si="41"/>
        <v>100</v>
      </c>
      <c r="S25" s="47"/>
      <c r="T25" s="14" t="s">
        <v>4</v>
      </c>
      <c r="U25" s="14"/>
      <c r="V25" s="22">
        <v>4535219</v>
      </c>
      <c r="W25" s="23"/>
      <c r="X25" s="46">
        <f t="shared" si="42"/>
        <v>100</v>
      </c>
      <c r="Y25" s="47"/>
      <c r="Z25" s="14" t="s">
        <v>4</v>
      </c>
      <c r="AA25" s="25"/>
      <c r="AB25" s="22">
        <v>12890391</v>
      </c>
      <c r="AC25" s="23"/>
      <c r="AD25" s="46">
        <f t="shared" si="43"/>
        <v>100</v>
      </c>
      <c r="AE25" s="47"/>
      <c r="AF25" s="14" t="s">
        <v>4</v>
      </c>
      <c r="AG25" s="15"/>
      <c r="AH25" s="22">
        <v>24366831</v>
      </c>
      <c r="AI25" s="23"/>
      <c r="AJ25" s="46">
        <f t="shared" si="44"/>
        <v>100</v>
      </c>
      <c r="AK25" s="47"/>
      <c r="AL25" s="14" t="s">
        <v>4</v>
      </c>
      <c r="AM25" s="15"/>
      <c r="AN25" s="22">
        <v>29537388</v>
      </c>
      <c r="AO25" s="23"/>
      <c r="AP25" s="46">
        <f t="shared" si="45"/>
        <v>100</v>
      </c>
      <c r="AQ25" s="47"/>
      <c r="AR25" s="14" t="s">
        <v>4</v>
      </c>
      <c r="AS25" s="15"/>
      <c r="AT25" s="22">
        <v>38336098</v>
      </c>
      <c r="AU25" s="23"/>
      <c r="AV25" s="46">
        <f t="shared" si="46"/>
        <v>100</v>
      </c>
      <c r="AW25" s="47"/>
      <c r="AX25" s="14" t="s">
        <v>4</v>
      </c>
      <c r="AY25" s="15"/>
      <c r="AZ25" s="22">
        <v>41581910</v>
      </c>
      <c r="BA25" s="23"/>
      <c r="BB25" s="46">
        <f t="shared" si="47"/>
        <v>100</v>
      </c>
      <c r="BC25" s="47"/>
      <c r="BD25" s="14" t="s">
        <v>4</v>
      </c>
      <c r="BE25" s="15"/>
      <c r="BF25" s="22">
        <v>44701442</v>
      </c>
      <c r="BG25" s="23"/>
      <c r="BH25" s="46">
        <f t="shared" si="48"/>
        <v>100</v>
      </c>
      <c r="BI25" s="47"/>
      <c r="BJ25" s="14" t="s">
        <v>4</v>
      </c>
      <c r="BK25" s="15"/>
      <c r="BL25" s="22">
        <v>48190171</v>
      </c>
      <c r="BM25" s="23"/>
      <c r="BN25" s="46">
        <f t="shared" si="49"/>
        <v>100</v>
      </c>
      <c r="BO25" s="47"/>
      <c r="BP25" s="14" t="s">
        <v>4</v>
      </c>
      <c r="BQ25" s="15"/>
      <c r="BR25" s="22">
        <v>50468639</v>
      </c>
      <c r="BS25" s="23"/>
      <c r="BT25" s="46">
        <f t="shared" si="50"/>
        <v>100</v>
      </c>
      <c r="BU25" s="47"/>
      <c r="BV25" s="14" t="s">
        <v>4</v>
      </c>
      <c r="BW25" s="15"/>
      <c r="BX25" s="22">
        <v>50575245</v>
      </c>
      <c r="BY25" s="26"/>
      <c r="BZ25" s="59">
        <f t="shared" si="51"/>
        <v>100</v>
      </c>
      <c r="CA25" s="60"/>
      <c r="CB25" s="8" t="s">
        <v>4</v>
      </c>
      <c r="CC25" s="3"/>
      <c r="CD25" s="45"/>
      <c r="CE25" s="12" t="s">
        <v>24</v>
      </c>
      <c r="CF25" s="9"/>
    </row>
    <row r="26" spans="1:84" ht="33.75" customHeight="1">
      <c r="A26" s="45" t="s">
        <v>6</v>
      </c>
      <c r="B26" s="26"/>
      <c r="C26" s="3"/>
      <c r="D26" s="23"/>
      <c r="E26" s="23"/>
      <c r="F26" s="46"/>
      <c r="G26" s="47"/>
      <c r="H26" s="48"/>
      <c r="I26" s="15"/>
      <c r="J26" s="22"/>
      <c r="K26" s="15"/>
      <c r="L26" s="46"/>
      <c r="M26" s="47"/>
      <c r="N26" s="48"/>
      <c r="O26" s="15"/>
      <c r="P26" s="22"/>
      <c r="Q26" s="23"/>
      <c r="R26" s="46"/>
      <c r="S26" s="47"/>
      <c r="T26" s="48"/>
      <c r="U26" s="48"/>
      <c r="V26" s="22"/>
      <c r="W26" s="23"/>
      <c r="X26" s="46"/>
      <c r="Y26" s="47"/>
      <c r="Z26" s="48"/>
      <c r="AA26" s="47"/>
      <c r="AB26" s="22"/>
      <c r="AC26" s="23"/>
      <c r="AD26" s="46"/>
      <c r="AE26" s="47"/>
      <c r="AF26" s="48"/>
      <c r="AG26" s="15"/>
      <c r="AH26" s="22"/>
      <c r="AI26" s="23"/>
      <c r="AJ26" s="46"/>
      <c r="AK26" s="47"/>
      <c r="AL26" s="48"/>
      <c r="AM26" s="15"/>
      <c r="AN26" s="22"/>
      <c r="AO26" s="23"/>
      <c r="AP26" s="46"/>
      <c r="AQ26" s="47"/>
      <c r="AR26" s="48"/>
      <c r="AS26" s="15"/>
      <c r="AT26" s="22"/>
      <c r="AU26" s="23"/>
      <c r="AV26" s="46"/>
      <c r="AW26" s="47"/>
      <c r="AX26" s="48"/>
      <c r="AY26" s="15"/>
      <c r="AZ26" s="22"/>
      <c r="BA26" s="23"/>
      <c r="BB26" s="46"/>
      <c r="BC26" s="47"/>
      <c r="BD26" s="48"/>
      <c r="BE26" s="15"/>
      <c r="BF26" s="22"/>
      <c r="BG26" s="23"/>
      <c r="BH26" s="46"/>
      <c r="BI26" s="47"/>
      <c r="BJ26" s="48"/>
      <c r="BK26" s="15"/>
      <c r="BL26" s="22"/>
      <c r="BM26" s="23"/>
      <c r="BN26" s="46"/>
      <c r="BO26" s="47"/>
      <c r="BP26" s="48"/>
      <c r="BQ26" s="15"/>
      <c r="BR26" s="22"/>
      <c r="BS26" s="23"/>
      <c r="BT26" s="46"/>
      <c r="BU26" s="47"/>
      <c r="BV26" s="48"/>
      <c r="BW26" s="15"/>
      <c r="BX26" s="22"/>
      <c r="BY26" s="26"/>
      <c r="BZ26" s="59"/>
      <c r="CA26" s="60"/>
      <c r="CB26" s="61"/>
      <c r="CC26" s="3"/>
      <c r="CD26" s="45" t="s">
        <v>6</v>
      </c>
      <c r="CE26" s="26"/>
      <c r="CF26" s="3"/>
    </row>
    <row r="27" spans="1:84" ht="33.75" customHeight="1">
      <c r="A27" s="45"/>
      <c r="B27" s="12" t="s">
        <v>14</v>
      </c>
      <c r="C27" s="9"/>
      <c r="D27" s="22">
        <f>D7+D17</f>
        <v>381491</v>
      </c>
      <c r="E27" s="23"/>
      <c r="F27" s="46">
        <f aca="true" t="shared" si="52" ref="F27:F35">ROUND(D27/D$35*100,1)</f>
        <v>33.9</v>
      </c>
      <c r="G27" s="47"/>
      <c r="H27" s="48">
        <f aca="true" t="shared" si="53" ref="H27:H32">ROUND(D27/D$32*100,1)</f>
        <v>37.9</v>
      </c>
      <c r="I27" s="15"/>
      <c r="J27" s="22">
        <f>J7+J17</f>
        <v>744236</v>
      </c>
      <c r="K27" s="23"/>
      <c r="L27" s="46">
        <f aca="true" t="shared" si="54" ref="L27:L35">ROUND(J27/J$35*100,1)</f>
        <v>36.7</v>
      </c>
      <c r="M27" s="47"/>
      <c r="N27" s="48">
        <f aca="true" t="shared" si="55" ref="N27:N32">ROUND(J27/J$32*100,1)</f>
        <v>40.1</v>
      </c>
      <c r="O27" s="15"/>
      <c r="P27" s="22">
        <f>P7+P17</f>
        <v>1549420</v>
      </c>
      <c r="Q27" s="23"/>
      <c r="R27" s="46">
        <f>ROUND(P27/P$35*100,1)</f>
        <v>34.6</v>
      </c>
      <c r="S27" s="47"/>
      <c r="T27" s="48">
        <f aca="true" t="shared" si="56" ref="T27:T32">ROUND(P27/P$32*100,1)</f>
        <v>38.2</v>
      </c>
      <c r="U27" s="48"/>
      <c r="V27" s="22">
        <f>V7+V17</f>
        <v>3750668</v>
      </c>
      <c r="W27" s="23"/>
      <c r="X27" s="46">
        <f aca="true" t="shared" si="57" ref="X27:X35">ROUND(V27/V$35*100,1)</f>
        <v>37.1</v>
      </c>
      <c r="Y27" s="47"/>
      <c r="Z27" s="48">
        <f aca="true" t="shared" si="58" ref="Z27:Z32">ROUND(V27/V$32*100,1)</f>
        <v>40.8</v>
      </c>
      <c r="AA27" s="47"/>
      <c r="AB27" s="22">
        <f>AB7+AB17</f>
        <v>8154841</v>
      </c>
      <c r="AC27" s="23"/>
      <c r="AD27" s="46">
        <f aca="true" t="shared" si="59" ref="AD27:AD35">ROUND(AB27/AB$35*100,1)</f>
        <v>31.3</v>
      </c>
      <c r="AE27" s="47"/>
      <c r="AF27" s="48">
        <f aca="true" t="shared" si="60" ref="AF27:AF32">ROUND(AB27/AB$32*100,1)</f>
        <v>36.6</v>
      </c>
      <c r="AG27" s="15"/>
      <c r="AH27" s="22">
        <f>AH7+AH17</f>
        <v>15893808</v>
      </c>
      <c r="AI27" s="23"/>
      <c r="AJ27" s="46">
        <f aca="true" t="shared" si="61" ref="AJ27:AJ35">ROUND(AH27/AH$35*100,1)</f>
        <v>34</v>
      </c>
      <c r="AK27" s="47"/>
      <c r="AL27" s="48">
        <f aca="true" t="shared" si="62" ref="AL27:AL32">ROUND(AH27/AH$32*100,1)</f>
        <v>38.7</v>
      </c>
      <c r="AM27" s="15"/>
      <c r="AN27" s="22">
        <f>AN7+AN17</f>
        <v>23316473</v>
      </c>
      <c r="AO27" s="23"/>
      <c r="AP27" s="46">
        <f aca="true" t="shared" si="63" ref="AP27:AP35">ROUND(AN27/AN$35*100,1)</f>
        <v>40.6</v>
      </c>
      <c r="AQ27" s="47"/>
      <c r="AR27" s="48">
        <f aca="true" t="shared" si="64" ref="AR27:AR32">ROUND(AN27/AN$32*100,1)</f>
        <v>44.9</v>
      </c>
      <c r="AS27" s="15"/>
      <c r="AT27" s="22">
        <f>AT7+AT17</f>
        <v>31795097</v>
      </c>
      <c r="AU27" s="23"/>
      <c r="AV27" s="46">
        <f aca="true" t="shared" si="65" ref="AV27:AV35">ROUND(AT27/AT$35*100,1)</f>
        <v>42.6</v>
      </c>
      <c r="AW27" s="47"/>
      <c r="AX27" s="48">
        <f aca="true" t="shared" si="66" ref="AX27:AX32">ROUND(AT27/AT$32*100,1)</f>
        <v>47.2</v>
      </c>
      <c r="AY27" s="15"/>
      <c r="AZ27" s="22">
        <f>AZ7+AZ17</f>
        <v>33450373</v>
      </c>
      <c r="BA27" s="23"/>
      <c r="BB27" s="46">
        <f aca="true" t="shared" si="67" ref="BB27:BB35">ROUND(AZ27/AZ$35*100,1)</f>
        <v>41.6</v>
      </c>
      <c r="BC27" s="47"/>
      <c r="BD27" s="48">
        <f aca="true" t="shared" si="68" ref="BD27:BD32">ROUND(AZ27/AZ$32*100,1)</f>
        <v>46.2</v>
      </c>
      <c r="BE27" s="15"/>
      <c r="BF27" s="22">
        <f>BF7+BF17</f>
        <v>35072745</v>
      </c>
      <c r="BG27" s="23"/>
      <c r="BH27" s="46">
        <f aca="true" t="shared" si="69" ref="BH27:BH35">ROUND(BF27/BF$35*100,1)</f>
        <v>40.9</v>
      </c>
      <c r="BI27" s="47"/>
      <c r="BJ27" s="48">
        <f aca="true" t="shared" si="70" ref="BJ27:BJ32">ROUND(BF27/BF$32*100,1)</f>
        <v>45.8</v>
      </c>
      <c r="BK27" s="15"/>
      <c r="BL27" s="22">
        <f>BL7+BL17</f>
        <v>34568312</v>
      </c>
      <c r="BM27" s="23"/>
      <c r="BN27" s="46">
        <f aca="true" t="shared" si="71" ref="BN27:BN35">ROUND(BL27/BL$35*100,1)</f>
        <v>37.8</v>
      </c>
      <c r="BO27" s="47"/>
      <c r="BP27" s="48">
        <f aca="true" t="shared" si="72" ref="BP27:BP32">ROUND(BL27/BL$32*100,1)</f>
        <v>43.5</v>
      </c>
      <c r="BQ27" s="15"/>
      <c r="BR27" s="22">
        <f>BR7+BR17</f>
        <v>33591323</v>
      </c>
      <c r="BS27" s="23"/>
      <c r="BT27" s="46">
        <f aca="true" t="shared" si="73" ref="BT27:BT35">ROUND(BR27/BR$35*100,1)</f>
        <v>35.2</v>
      </c>
      <c r="BU27" s="47"/>
      <c r="BV27" s="48">
        <f aca="true" t="shared" si="74" ref="BV27:BV32">ROUND(BR27/BR$32*100,1)</f>
        <v>41.9</v>
      </c>
      <c r="BW27" s="15"/>
      <c r="BX27" s="22">
        <f>BX7+BX17</f>
        <v>32539076</v>
      </c>
      <c r="BY27" s="26"/>
      <c r="BZ27" s="59">
        <f aca="true" t="shared" si="75" ref="BZ27:BZ35">ROUND(BX27/BX$35*100,1)</f>
        <v>33.9</v>
      </c>
      <c r="CA27" s="60"/>
      <c r="CB27" s="61">
        <f aca="true" t="shared" si="76" ref="CB27:CB32">ROUND(BX27/BX$32*100,1)</f>
        <v>40.9</v>
      </c>
      <c r="CC27" s="3"/>
      <c r="CD27" s="45"/>
      <c r="CE27" s="12" t="s">
        <v>14</v>
      </c>
      <c r="CF27" s="9"/>
    </row>
    <row r="28" spans="1:84" ht="33.75" customHeight="1">
      <c r="A28" s="45"/>
      <c r="B28" s="12" t="s">
        <v>15</v>
      </c>
      <c r="C28" s="9"/>
      <c r="D28" s="23">
        <v>22138</v>
      </c>
      <c r="E28" s="23"/>
      <c r="F28" s="46">
        <f t="shared" si="52"/>
        <v>2</v>
      </c>
      <c r="G28" s="47"/>
      <c r="H28" s="48">
        <f t="shared" si="53"/>
        <v>2.2</v>
      </c>
      <c r="I28" s="15"/>
      <c r="J28" s="22">
        <v>36168</v>
      </c>
      <c r="K28" s="23"/>
      <c r="L28" s="46">
        <f t="shared" si="54"/>
        <v>1.8</v>
      </c>
      <c r="M28" s="47"/>
      <c r="N28" s="48">
        <f t="shared" si="55"/>
        <v>1.9</v>
      </c>
      <c r="O28" s="15"/>
      <c r="P28" s="22">
        <v>50062</v>
      </c>
      <c r="Q28" s="23"/>
      <c r="R28" s="46">
        <f>ROUND(P28/P$35*100,1)</f>
        <v>1.1</v>
      </c>
      <c r="S28" s="47"/>
      <c r="T28" s="48">
        <f t="shared" si="56"/>
        <v>1.2</v>
      </c>
      <c r="U28" s="48"/>
      <c r="V28" s="22">
        <v>108686</v>
      </c>
      <c r="W28" s="23"/>
      <c r="X28" s="46">
        <f t="shared" si="57"/>
        <v>1.1</v>
      </c>
      <c r="Y28" s="47"/>
      <c r="Z28" s="48">
        <f t="shared" si="58"/>
        <v>1.2</v>
      </c>
      <c r="AA28" s="47"/>
      <c r="AB28" s="22">
        <v>248157</v>
      </c>
      <c r="AC28" s="23"/>
      <c r="AD28" s="46">
        <f t="shared" si="59"/>
        <v>1</v>
      </c>
      <c r="AE28" s="47"/>
      <c r="AF28" s="48">
        <f t="shared" si="60"/>
        <v>1.1</v>
      </c>
      <c r="AG28" s="15"/>
      <c r="AH28" s="22">
        <v>440052</v>
      </c>
      <c r="AI28" s="23"/>
      <c r="AJ28" s="46">
        <f t="shared" si="61"/>
        <v>0.9</v>
      </c>
      <c r="AK28" s="47"/>
      <c r="AL28" s="48">
        <f t="shared" si="62"/>
        <v>1.1</v>
      </c>
      <c r="AM28" s="15"/>
      <c r="AN28" s="22">
        <v>461502</v>
      </c>
      <c r="AO28" s="23"/>
      <c r="AP28" s="46">
        <f t="shared" si="63"/>
        <v>0.8</v>
      </c>
      <c r="AQ28" s="47"/>
      <c r="AR28" s="48">
        <f t="shared" si="64"/>
        <v>0.9</v>
      </c>
      <c r="AS28" s="15"/>
      <c r="AT28" s="22">
        <v>1482245</v>
      </c>
      <c r="AU28" s="23"/>
      <c r="AV28" s="46">
        <f t="shared" si="65"/>
        <v>2</v>
      </c>
      <c r="AW28" s="47"/>
      <c r="AX28" s="48">
        <f t="shared" si="66"/>
        <v>2.2</v>
      </c>
      <c r="AY28" s="15"/>
      <c r="AZ28" s="22">
        <v>1662693</v>
      </c>
      <c r="BA28" s="23"/>
      <c r="BB28" s="46">
        <f t="shared" si="67"/>
        <v>2.1</v>
      </c>
      <c r="BC28" s="47"/>
      <c r="BD28" s="48">
        <f t="shared" si="68"/>
        <v>2.3</v>
      </c>
      <c r="BE28" s="15"/>
      <c r="BF28" s="22">
        <v>1719344</v>
      </c>
      <c r="BG28" s="23"/>
      <c r="BH28" s="46">
        <f t="shared" si="69"/>
        <v>2</v>
      </c>
      <c r="BI28" s="47"/>
      <c r="BJ28" s="48">
        <f t="shared" si="70"/>
        <v>2.2</v>
      </c>
      <c r="BK28" s="15"/>
      <c r="BL28" s="22">
        <v>1877801</v>
      </c>
      <c r="BM28" s="23"/>
      <c r="BN28" s="46">
        <f t="shared" si="71"/>
        <v>2.1</v>
      </c>
      <c r="BO28" s="47"/>
      <c r="BP28" s="48">
        <f t="shared" si="72"/>
        <v>2.4</v>
      </c>
      <c r="BQ28" s="15"/>
      <c r="BR28" s="22">
        <v>2022367</v>
      </c>
      <c r="BS28" s="23"/>
      <c r="BT28" s="46">
        <f t="shared" si="73"/>
        <v>2.1</v>
      </c>
      <c r="BU28" s="47"/>
      <c r="BV28" s="48">
        <f t="shared" si="74"/>
        <v>2.5</v>
      </c>
      <c r="BW28" s="15"/>
      <c r="BX28" s="22">
        <v>1904996</v>
      </c>
      <c r="BY28" s="26"/>
      <c r="BZ28" s="59">
        <f t="shared" si="75"/>
        <v>2</v>
      </c>
      <c r="CA28" s="60"/>
      <c r="CB28" s="61">
        <f t="shared" si="76"/>
        <v>2.4</v>
      </c>
      <c r="CC28" s="3"/>
      <c r="CD28" s="45"/>
      <c r="CE28" s="12" t="s">
        <v>15</v>
      </c>
      <c r="CF28" s="9"/>
    </row>
    <row r="29" spans="1:84" ht="33.75" customHeight="1">
      <c r="A29" s="45"/>
      <c r="B29" s="12" t="s">
        <v>16</v>
      </c>
      <c r="C29" s="9"/>
      <c r="D29" s="23">
        <v>159967</v>
      </c>
      <c r="E29" s="23"/>
      <c r="F29" s="46">
        <f t="shared" si="52"/>
        <v>14.2</v>
      </c>
      <c r="G29" s="47"/>
      <c r="H29" s="48">
        <f t="shared" si="53"/>
        <v>15.9</v>
      </c>
      <c r="I29" s="15"/>
      <c r="J29" s="22">
        <v>310987</v>
      </c>
      <c r="K29" s="23"/>
      <c r="L29" s="46">
        <f t="shared" si="54"/>
        <v>15.4</v>
      </c>
      <c r="M29" s="47"/>
      <c r="N29" s="48">
        <f t="shared" si="55"/>
        <v>16.8</v>
      </c>
      <c r="O29" s="15"/>
      <c r="P29" s="22">
        <v>743186</v>
      </c>
      <c r="Q29" s="23"/>
      <c r="R29" s="46">
        <f aca="true" t="shared" si="77" ref="R29:R35">ROUND(P29/P$35*100,1)</f>
        <v>16.6</v>
      </c>
      <c r="S29" s="47"/>
      <c r="T29" s="48">
        <f t="shared" si="56"/>
        <v>18.3</v>
      </c>
      <c r="U29" s="48"/>
      <c r="V29" s="22">
        <v>1798248</v>
      </c>
      <c r="W29" s="23"/>
      <c r="X29" s="46">
        <f t="shared" si="57"/>
        <v>17.8</v>
      </c>
      <c r="Y29" s="47"/>
      <c r="Z29" s="48">
        <f t="shared" si="58"/>
        <v>19.6</v>
      </c>
      <c r="AA29" s="47"/>
      <c r="AB29" s="22">
        <v>4471052</v>
      </c>
      <c r="AC29" s="23"/>
      <c r="AD29" s="46">
        <f t="shared" si="59"/>
        <v>17.2</v>
      </c>
      <c r="AE29" s="47"/>
      <c r="AF29" s="48">
        <f t="shared" si="60"/>
        <v>20.1</v>
      </c>
      <c r="AG29" s="15"/>
      <c r="AH29" s="22">
        <v>8113971</v>
      </c>
      <c r="AI29" s="23"/>
      <c r="AJ29" s="46">
        <f t="shared" si="61"/>
        <v>17.3</v>
      </c>
      <c r="AK29" s="47"/>
      <c r="AL29" s="48">
        <f t="shared" si="62"/>
        <v>19.8</v>
      </c>
      <c r="AM29" s="15"/>
      <c r="AN29" s="22">
        <v>9449937</v>
      </c>
      <c r="AO29" s="23"/>
      <c r="AP29" s="46">
        <f t="shared" si="63"/>
        <v>16.4</v>
      </c>
      <c r="AQ29" s="47"/>
      <c r="AR29" s="48">
        <f t="shared" si="64"/>
        <v>18.2</v>
      </c>
      <c r="AS29" s="15"/>
      <c r="AT29" s="22">
        <v>13455216</v>
      </c>
      <c r="AU29" s="23"/>
      <c r="AV29" s="46">
        <f t="shared" si="65"/>
        <v>18</v>
      </c>
      <c r="AW29" s="47"/>
      <c r="AX29" s="48">
        <f t="shared" si="66"/>
        <v>20</v>
      </c>
      <c r="AY29" s="15"/>
      <c r="AZ29" s="22">
        <v>14327988</v>
      </c>
      <c r="BA29" s="23"/>
      <c r="BB29" s="46">
        <f t="shared" si="67"/>
        <v>17.8</v>
      </c>
      <c r="BC29" s="47"/>
      <c r="BD29" s="48">
        <f t="shared" si="68"/>
        <v>19.8</v>
      </c>
      <c r="BE29" s="15"/>
      <c r="BF29" s="22">
        <v>14888675</v>
      </c>
      <c r="BG29" s="23"/>
      <c r="BH29" s="46">
        <f t="shared" si="69"/>
        <v>17.4</v>
      </c>
      <c r="BI29" s="47"/>
      <c r="BJ29" s="48">
        <f t="shared" si="70"/>
        <v>19.4</v>
      </c>
      <c r="BK29" s="15"/>
      <c r="BL29" s="22">
        <v>15679199</v>
      </c>
      <c r="BM29" s="23"/>
      <c r="BN29" s="46">
        <f t="shared" si="71"/>
        <v>17.2</v>
      </c>
      <c r="BO29" s="47"/>
      <c r="BP29" s="48">
        <f t="shared" si="72"/>
        <v>19.7</v>
      </c>
      <c r="BQ29" s="15"/>
      <c r="BR29" s="22">
        <v>15435122</v>
      </c>
      <c r="BS29" s="23"/>
      <c r="BT29" s="46">
        <f t="shared" si="73"/>
        <v>16.2</v>
      </c>
      <c r="BU29" s="47"/>
      <c r="BV29" s="48">
        <f t="shared" si="74"/>
        <v>19.3</v>
      </c>
      <c r="BW29" s="15"/>
      <c r="BX29" s="22">
        <v>15531954</v>
      </c>
      <c r="BY29" s="26"/>
      <c r="BZ29" s="59">
        <f t="shared" si="75"/>
        <v>16.2</v>
      </c>
      <c r="CA29" s="60"/>
      <c r="CB29" s="61">
        <f t="shared" si="76"/>
        <v>19.5</v>
      </c>
      <c r="CC29" s="3"/>
      <c r="CD29" s="45"/>
      <c r="CE29" s="12" t="s">
        <v>16</v>
      </c>
      <c r="CF29" s="9"/>
    </row>
    <row r="30" spans="1:84" ht="33.75" customHeight="1">
      <c r="A30" s="45"/>
      <c r="B30" s="12" t="s">
        <v>25</v>
      </c>
      <c r="C30" s="9"/>
      <c r="D30" s="23">
        <v>280268</v>
      </c>
      <c r="E30" s="23"/>
      <c r="F30" s="46">
        <f t="shared" si="52"/>
        <v>24.9</v>
      </c>
      <c r="G30" s="47"/>
      <c r="H30" s="48">
        <f t="shared" si="53"/>
        <v>27.9</v>
      </c>
      <c r="I30" s="15"/>
      <c r="J30" s="22">
        <v>477056</v>
      </c>
      <c r="K30" s="23"/>
      <c r="L30" s="46">
        <f t="shared" si="54"/>
        <v>23.5</v>
      </c>
      <c r="M30" s="47"/>
      <c r="N30" s="48">
        <f t="shared" si="55"/>
        <v>25.7</v>
      </c>
      <c r="O30" s="15"/>
      <c r="P30" s="22">
        <v>1089816</v>
      </c>
      <c r="Q30" s="23"/>
      <c r="R30" s="46">
        <f t="shared" si="77"/>
        <v>24.3</v>
      </c>
      <c r="S30" s="47"/>
      <c r="T30" s="48">
        <f t="shared" si="56"/>
        <v>26.9</v>
      </c>
      <c r="U30" s="48"/>
      <c r="V30" s="22">
        <v>2084225</v>
      </c>
      <c r="W30" s="23"/>
      <c r="X30" s="46">
        <f t="shared" si="57"/>
        <v>20.6</v>
      </c>
      <c r="Y30" s="47"/>
      <c r="Z30" s="48">
        <f t="shared" si="58"/>
        <v>22.7</v>
      </c>
      <c r="AA30" s="47"/>
      <c r="AB30" s="22">
        <v>5832673</v>
      </c>
      <c r="AC30" s="23"/>
      <c r="AD30" s="46">
        <f t="shared" si="59"/>
        <v>22.4</v>
      </c>
      <c r="AE30" s="47"/>
      <c r="AF30" s="48">
        <f t="shared" si="60"/>
        <v>26.2</v>
      </c>
      <c r="AG30" s="15"/>
      <c r="AH30" s="22">
        <v>10529029</v>
      </c>
      <c r="AI30" s="23"/>
      <c r="AJ30" s="46">
        <f t="shared" si="61"/>
        <v>22.5</v>
      </c>
      <c r="AK30" s="47"/>
      <c r="AL30" s="48">
        <f t="shared" si="62"/>
        <v>25.6</v>
      </c>
      <c r="AM30" s="15"/>
      <c r="AN30" s="22">
        <v>10443295</v>
      </c>
      <c r="AO30" s="23"/>
      <c r="AP30" s="46">
        <f t="shared" si="63"/>
        <v>18.2</v>
      </c>
      <c r="AQ30" s="47"/>
      <c r="AR30" s="48">
        <f t="shared" si="64"/>
        <v>20.1</v>
      </c>
      <c r="AS30" s="15"/>
      <c r="AT30" s="22">
        <v>10308457</v>
      </c>
      <c r="AU30" s="23"/>
      <c r="AV30" s="46">
        <f t="shared" si="65"/>
        <v>13.8</v>
      </c>
      <c r="AW30" s="47"/>
      <c r="AX30" s="48">
        <f t="shared" si="66"/>
        <v>15.3</v>
      </c>
      <c r="AY30" s="15"/>
      <c r="AZ30" s="22">
        <v>10655360</v>
      </c>
      <c r="BA30" s="23"/>
      <c r="BB30" s="46">
        <f t="shared" si="67"/>
        <v>13.3</v>
      </c>
      <c r="BC30" s="47"/>
      <c r="BD30" s="48">
        <f t="shared" si="68"/>
        <v>14.7</v>
      </c>
      <c r="BE30" s="15"/>
      <c r="BF30" s="22">
        <v>11191730</v>
      </c>
      <c r="BG30" s="23"/>
      <c r="BH30" s="46">
        <f t="shared" si="69"/>
        <v>13.1</v>
      </c>
      <c r="BI30" s="47"/>
      <c r="BJ30" s="48">
        <f t="shared" si="70"/>
        <v>14.6</v>
      </c>
      <c r="BK30" s="15"/>
      <c r="BL30" s="22">
        <v>12886302</v>
      </c>
      <c r="BM30" s="23"/>
      <c r="BN30" s="46">
        <f t="shared" si="71"/>
        <v>14.1</v>
      </c>
      <c r="BO30" s="47"/>
      <c r="BP30" s="48">
        <f t="shared" si="72"/>
        <v>16.2</v>
      </c>
      <c r="BQ30" s="15"/>
      <c r="BR30" s="22">
        <v>13640939</v>
      </c>
      <c r="BS30" s="23"/>
      <c r="BT30" s="46">
        <f t="shared" si="73"/>
        <v>14.3</v>
      </c>
      <c r="BU30" s="47"/>
      <c r="BV30" s="48">
        <f t="shared" si="74"/>
        <v>17</v>
      </c>
      <c r="BW30" s="15"/>
      <c r="BX30" s="22">
        <v>13731888</v>
      </c>
      <c r="BY30" s="26"/>
      <c r="BZ30" s="59">
        <f t="shared" si="75"/>
        <v>14.3</v>
      </c>
      <c r="CA30" s="60"/>
      <c r="CB30" s="61">
        <f t="shared" si="76"/>
        <v>17.3</v>
      </c>
      <c r="CC30" s="3"/>
      <c r="CD30" s="45"/>
      <c r="CE30" s="12" t="s">
        <v>25</v>
      </c>
      <c r="CF30" s="9"/>
    </row>
    <row r="31" spans="1:84" ht="33.75" customHeight="1">
      <c r="A31" s="45"/>
      <c r="B31" s="12" t="s">
        <v>18</v>
      </c>
      <c r="C31" s="9"/>
      <c r="D31" s="23">
        <f>D32-SUM(D27:D30)</f>
        <v>161870</v>
      </c>
      <c r="E31" s="23"/>
      <c r="F31" s="46">
        <f t="shared" si="52"/>
        <v>14.4</v>
      </c>
      <c r="G31" s="47"/>
      <c r="H31" s="48">
        <f t="shared" si="53"/>
        <v>16.1</v>
      </c>
      <c r="I31" s="15"/>
      <c r="J31" s="22">
        <f>J32-SUM(J27:J30)</f>
        <v>286914</v>
      </c>
      <c r="K31" s="23"/>
      <c r="L31" s="46">
        <f t="shared" si="54"/>
        <v>14.2</v>
      </c>
      <c r="M31" s="47"/>
      <c r="N31" s="48">
        <f t="shared" si="55"/>
        <v>15.5</v>
      </c>
      <c r="O31" s="15"/>
      <c r="P31" s="22">
        <f>P32-SUM(P27:P30)</f>
        <v>625970</v>
      </c>
      <c r="Q31" s="23"/>
      <c r="R31" s="46">
        <f t="shared" si="77"/>
        <v>14</v>
      </c>
      <c r="S31" s="47"/>
      <c r="T31" s="48">
        <f t="shared" si="56"/>
        <v>15.4</v>
      </c>
      <c r="U31" s="48"/>
      <c r="V31" s="22">
        <f>V32-SUM(V27:V30)</f>
        <v>1447617</v>
      </c>
      <c r="W31" s="23"/>
      <c r="X31" s="46">
        <f t="shared" si="57"/>
        <v>14.3</v>
      </c>
      <c r="Y31" s="47"/>
      <c r="Z31" s="48">
        <f t="shared" si="58"/>
        <v>15.8</v>
      </c>
      <c r="AA31" s="47"/>
      <c r="AB31" s="22">
        <f>AB32-SUM(AB27:AB30)</f>
        <v>3565220</v>
      </c>
      <c r="AC31" s="23"/>
      <c r="AD31" s="46">
        <f t="shared" si="59"/>
        <v>13.7</v>
      </c>
      <c r="AE31" s="47"/>
      <c r="AF31" s="48">
        <f t="shared" si="60"/>
        <v>16</v>
      </c>
      <c r="AG31" s="15"/>
      <c r="AH31" s="22">
        <f>AH32-SUM(AH27:AH30)+1</f>
        <v>6087717</v>
      </c>
      <c r="AI31" s="23"/>
      <c r="AJ31" s="46">
        <f t="shared" si="61"/>
        <v>13</v>
      </c>
      <c r="AK31" s="47"/>
      <c r="AL31" s="48">
        <f t="shared" si="62"/>
        <v>14.8</v>
      </c>
      <c r="AM31" s="15"/>
      <c r="AN31" s="22">
        <f>AN32-SUM(AN27:AN30)</f>
        <v>8250550</v>
      </c>
      <c r="AO31" s="23"/>
      <c r="AP31" s="46">
        <f t="shared" si="63"/>
        <v>14.4</v>
      </c>
      <c r="AQ31" s="47"/>
      <c r="AR31" s="48">
        <f t="shared" si="64"/>
        <v>15.9</v>
      </c>
      <c r="AS31" s="15"/>
      <c r="AT31" s="22">
        <f>AT32-SUM(AT27:AT30)</f>
        <v>10389506</v>
      </c>
      <c r="AU31" s="23"/>
      <c r="AV31" s="46">
        <f t="shared" si="65"/>
        <v>13.9</v>
      </c>
      <c r="AW31" s="47"/>
      <c r="AX31" s="48">
        <f t="shared" si="66"/>
        <v>15.4</v>
      </c>
      <c r="AY31" s="15"/>
      <c r="AZ31" s="22">
        <f>AZ32-SUM(AZ27:AZ30)</f>
        <v>12325267</v>
      </c>
      <c r="BA31" s="23"/>
      <c r="BB31" s="46">
        <f t="shared" si="67"/>
        <v>15.3</v>
      </c>
      <c r="BC31" s="47"/>
      <c r="BD31" s="48">
        <f t="shared" si="68"/>
        <v>17</v>
      </c>
      <c r="BE31" s="15"/>
      <c r="BF31" s="22">
        <f>BF32-SUM(BF27:BF30)</f>
        <v>13751543</v>
      </c>
      <c r="BG31" s="23"/>
      <c r="BH31" s="46">
        <f t="shared" si="69"/>
        <v>16</v>
      </c>
      <c r="BI31" s="47"/>
      <c r="BJ31" s="48">
        <f t="shared" si="70"/>
        <v>17.9</v>
      </c>
      <c r="BK31" s="15"/>
      <c r="BL31" s="22">
        <f>BL32-SUM(BL27:BL30)</f>
        <v>14410946</v>
      </c>
      <c r="BM31" s="23"/>
      <c r="BN31" s="46">
        <f t="shared" si="71"/>
        <v>15.8</v>
      </c>
      <c r="BO31" s="47"/>
      <c r="BP31" s="48">
        <f t="shared" si="72"/>
        <v>18.1</v>
      </c>
      <c r="BQ31" s="15"/>
      <c r="BR31" s="22">
        <f>BR32-SUM(BR27:BR30)</f>
        <v>15490651</v>
      </c>
      <c r="BS31" s="23"/>
      <c r="BT31" s="46">
        <f t="shared" si="73"/>
        <v>16.3</v>
      </c>
      <c r="BU31" s="47"/>
      <c r="BV31" s="48">
        <f t="shared" si="74"/>
        <v>19.3</v>
      </c>
      <c r="BW31" s="15"/>
      <c r="BX31" s="22">
        <f>BX32-SUM(BX27:BX30)</f>
        <v>15851463</v>
      </c>
      <c r="BY31" s="26"/>
      <c r="BZ31" s="59">
        <f t="shared" si="75"/>
        <v>16.5</v>
      </c>
      <c r="CA31" s="60"/>
      <c r="CB31" s="61">
        <f t="shared" si="76"/>
        <v>19.9</v>
      </c>
      <c r="CC31" s="3"/>
      <c r="CD31" s="45"/>
      <c r="CE31" s="12" t="s">
        <v>18</v>
      </c>
      <c r="CF31" s="9"/>
    </row>
    <row r="32" spans="1:84" ht="33.75" customHeight="1">
      <c r="A32" s="45"/>
      <c r="B32" s="12" t="s">
        <v>20</v>
      </c>
      <c r="C32" s="9"/>
      <c r="D32" s="23">
        <f>D35-D33-D34</f>
        <v>1005734</v>
      </c>
      <c r="E32" s="23"/>
      <c r="F32" s="46">
        <f t="shared" si="52"/>
        <v>89.5</v>
      </c>
      <c r="G32" s="47"/>
      <c r="H32" s="48">
        <f t="shared" si="53"/>
        <v>100</v>
      </c>
      <c r="I32" s="15"/>
      <c r="J32" s="22">
        <f>J35-J33-J34</f>
        <v>1855361</v>
      </c>
      <c r="K32" s="23"/>
      <c r="L32" s="46">
        <f t="shared" si="54"/>
        <v>91.6</v>
      </c>
      <c r="M32" s="47"/>
      <c r="N32" s="48">
        <f t="shared" si="55"/>
        <v>100</v>
      </c>
      <c r="O32" s="15"/>
      <c r="P32" s="22">
        <f>P35-P33-P34</f>
        <v>4058454</v>
      </c>
      <c r="Q32" s="23"/>
      <c r="R32" s="46">
        <f t="shared" si="77"/>
        <v>90.6</v>
      </c>
      <c r="S32" s="47"/>
      <c r="T32" s="48">
        <f t="shared" si="56"/>
        <v>100</v>
      </c>
      <c r="U32" s="48"/>
      <c r="V32" s="22">
        <f>V35-V33-V34</f>
        <v>9189444</v>
      </c>
      <c r="W32" s="23"/>
      <c r="X32" s="46">
        <f t="shared" si="57"/>
        <v>90.9</v>
      </c>
      <c r="Y32" s="47"/>
      <c r="Z32" s="48">
        <f t="shared" si="58"/>
        <v>100</v>
      </c>
      <c r="AA32" s="47"/>
      <c r="AB32" s="22">
        <f>AB35-AB33-AB34</f>
        <v>22271943</v>
      </c>
      <c r="AC32" s="23"/>
      <c r="AD32" s="46">
        <f t="shared" si="59"/>
        <v>85.5</v>
      </c>
      <c r="AE32" s="47"/>
      <c r="AF32" s="48">
        <f t="shared" si="60"/>
        <v>100</v>
      </c>
      <c r="AG32" s="15"/>
      <c r="AH32" s="22">
        <f>AH35-AH33-AH34</f>
        <v>41064576</v>
      </c>
      <c r="AI32" s="23"/>
      <c r="AJ32" s="46">
        <f t="shared" si="61"/>
        <v>87.7</v>
      </c>
      <c r="AK32" s="47"/>
      <c r="AL32" s="48">
        <f t="shared" si="62"/>
        <v>100</v>
      </c>
      <c r="AM32" s="15"/>
      <c r="AN32" s="22">
        <f>AN35-AN33-AN34</f>
        <v>51921757</v>
      </c>
      <c r="AO32" s="23"/>
      <c r="AP32" s="46">
        <f t="shared" si="63"/>
        <v>90.3</v>
      </c>
      <c r="AQ32" s="47"/>
      <c r="AR32" s="48">
        <f t="shared" si="64"/>
        <v>100</v>
      </c>
      <c r="AS32" s="15"/>
      <c r="AT32" s="22">
        <f>AT35-AT33-AT34</f>
        <v>67430521</v>
      </c>
      <c r="AU32" s="23"/>
      <c r="AV32" s="46">
        <f t="shared" si="65"/>
        <v>90.4</v>
      </c>
      <c r="AW32" s="47"/>
      <c r="AX32" s="48">
        <f t="shared" si="66"/>
        <v>100</v>
      </c>
      <c r="AY32" s="15"/>
      <c r="AZ32" s="22">
        <f>AZ35-AZ33-AZ34</f>
        <v>72421681</v>
      </c>
      <c r="BA32" s="23"/>
      <c r="BB32" s="46">
        <f t="shared" si="67"/>
        <v>90.1</v>
      </c>
      <c r="BC32" s="47"/>
      <c r="BD32" s="48">
        <f t="shared" si="68"/>
        <v>100</v>
      </c>
      <c r="BE32" s="15"/>
      <c r="BF32" s="22">
        <f>BF35-BF33-BF34</f>
        <v>76624037</v>
      </c>
      <c r="BG32" s="23"/>
      <c r="BH32" s="46">
        <f t="shared" si="69"/>
        <v>89.4</v>
      </c>
      <c r="BI32" s="47"/>
      <c r="BJ32" s="48">
        <f t="shared" si="70"/>
        <v>100</v>
      </c>
      <c r="BK32" s="15"/>
      <c r="BL32" s="22">
        <f>BL35-BL33-BL34</f>
        <v>79422560</v>
      </c>
      <c r="BM32" s="23"/>
      <c r="BN32" s="46">
        <f t="shared" si="71"/>
        <v>86.9</v>
      </c>
      <c r="BO32" s="47"/>
      <c r="BP32" s="48">
        <f t="shared" si="72"/>
        <v>100</v>
      </c>
      <c r="BQ32" s="15"/>
      <c r="BR32" s="22">
        <f>BR35-BR33-BR34</f>
        <v>80180402</v>
      </c>
      <c r="BS32" s="23"/>
      <c r="BT32" s="46">
        <f t="shared" si="73"/>
        <v>84.1</v>
      </c>
      <c r="BU32" s="47"/>
      <c r="BV32" s="48">
        <f t="shared" si="74"/>
        <v>100</v>
      </c>
      <c r="BW32" s="15"/>
      <c r="BX32" s="22">
        <f>BX35-BX33-BX34</f>
        <v>79559377</v>
      </c>
      <c r="BY32" s="26"/>
      <c r="BZ32" s="59">
        <f t="shared" si="75"/>
        <v>82.9</v>
      </c>
      <c r="CA32" s="60"/>
      <c r="CB32" s="61">
        <f t="shared" si="76"/>
        <v>100</v>
      </c>
      <c r="CC32" s="3"/>
      <c r="CD32" s="45"/>
      <c r="CE32" s="12" t="s">
        <v>20</v>
      </c>
      <c r="CF32" s="9"/>
    </row>
    <row r="33" spans="1:84" ht="33.75" customHeight="1">
      <c r="A33" s="45"/>
      <c r="B33" s="12" t="s">
        <v>19</v>
      </c>
      <c r="C33" s="9"/>
      <c r="D33" s="23">
        <v>96740</v>
      </c>
      <c r="E33" s="23"/>
      <c r="F33" s="46">
        <f t="shared" si="52"/>
        <v>8.6</v>
      </c>
      <c r="G33" s="47"/>
      <c r="H33" s="14" t="s">
        <v>4</v>
      </c>
      <c r="I33" s="15"/>
      <c r="J33" s="22">
        <v>96007</v>
      </c>
      <c r="K33" s="23"/>
      <c r="L33" s="46">
        <f t="shared" si="54"/>
        <v>4.7</v>
      </c>
      <c r="M33" s="47"/>
      <c r="N33" s="14" t="s">
        <v>4</v>
      </c>
      <c r="O33" s="15"/>
      <c r="P33" s="22">
        <v>313917</v>
      </c>
      <c r="Q33" s="23"/>
      <c r="R33" s="46">
        <f t="shared" si="77"/>
        <v>7</v>
      </c>
      <c r="S33" s="47"/>
      <c r="T33" s="14" t="s">
        <v>4</v>
      </c>
      <c r="U33" s="14"/>
      <c r="V33" s="22">
        <v>642932</v>
      </c>
      <c r="W33" s="23"/>
      <c r="X33" s="46">
        <f t="shared" si="57"/>
        <v>6.4</v>
      </c>
      <c r="Y33" s="47"/>
      <c r="Z33" s="14" t="s">
        <v>4</v>
      </c>
      <c r="AA33" s="25"/>
      <c r="AB33" s="22">
        <v>3179896</v>
      </c>
      <c r="AC33" s="23"/>
      <c r="AD33" s="46">
        <f t="shared" si="59"/>
        <v>12.2</v>
      </c>
      <c r="AE33" s="47"/>
      <c r="AF33" s="14" t="s">
        <v>4</v>
      </c>
      <c r="AG33" s="15"/>
      <c r="AH33" s="22">
        <v>4731907</v>
      </c>
      <c r="AI33" s="23"/>
      <c r="AJ33" s="46">
        <f t="shared" si="61"/>
        <v>10.1</v>
      </c>
      <c r="AK33" s="47"/>
      <c r="AL33" s="14" t="s">
        <v>4</v>
      </c>
      <c r="AM33" s="15"/>
      <c r="AN33" s="22">
        <v>4499125</v>
      </c>
      <c r="AO33" s="23"/>
      <c r="AP33" s="46">
        <f t="shared" si="63"/>
        <v>7.8</v>
      </c>
      <c r="AQ33" s="47"/>
      <c r="AR33" s="14" t="s">
        <v>4</v>
      </c>
      <c r="AS33" s="15"/>
      <c r="AT33" s="22">
        <v>5614771</v>
      </c>
      <c r="AU33" s="23"/>
      <c r="AV33" s="46">
        <f t="shared" si="65"/>
        <v>7.5</v>
      </c>
      <c r="AW33" s="47"/>
      <c r="AX33" s="14" t="s">
        <v>4</v>
      </c>
      <c r="AY33" s="15"/>
      <c r="AZ33" s="22">
        <v>6257893</v>
      </c>
      <c r="BA33" s="23"/>
      <c r="BB33" s="46">
        <f t="shared" si="67"/>
        <v>7.8</v>
      </c>
      <c r="BC33" s="47"/>
      <c r="BD33" s="14" t="s">
        <v>4</v>
      </c>
      <c r="BE33" s="15"/>
      <c r="BF33" s="22">
        <v>7258700</v>
      </c>
      <c r="BG33" s="23"/>
      <c r="BH33" s="46">
        <f t="shared" si="69"/>
        <v>8.5</v>
      </c>
      <c r="BI33" s="47"/>
      <c r="BJ33" s="14" t="s">
        <v>4</v>
      </c>
      <c r="BK33" s="15"/>
      <c r="BL33" s="22">
        <v>10199666</v>
      </c>
      <c r="BM33" s="23"/>
      <c r="BN33" s="46">
        <f t="shared" si="71"/>
        <v>11.2</v>
      </c>
      <c r="BO33" s="47"/>
      <c r="BP33" s="14" t="s">
        <v>4</v>
      </c>
      <c r="BQ33" s="15"/>
      <c r="BR33" s="22">
        <v>13370317</v>
      </c>
      <c r="BS33" s="23"/>
      <c r="BT33" s="46">
        <f t="shared" si="73"/>
        <v>14</v>
      </c>
      <c r="BU33" s="47"/>
      <c r="BV33" s="14" t="s">
        <v>4</v>
      </c>
      <c r="BW33" s="15"/>
      <c r="BX33" s="22">
        <v>14295456</v>
      </c>
      <c r="BY33" s="26"/>
      <c r="BZ33" s="59">
        <f t="shared" si="75"/>
        <v>14.9</v>
      </c>
      <c r="CA33" s="60"/>
      <c r="CB33" s="8" t="s">
        <v>4</v>
      </c>
      <c r="CC33" s="3"/>
      <c r="CD33" s="45"/>
      <c r="CE33" s="12" t="s">
        <v>19</v>
      </c>
      <c r="CF33" s="9"/>
    </row>
    <row r="34" spans="1:84" ht="33.75" customHeight="1">
      <c r="A34" s="45"/>
      <c r="B34" s="12" t="s">
        <v>21</v>
      </c>
      <c r="C34" s="9"/>
      <c r="D34" s="23">
        <v>21390</v>
      </c>
      <c r="E34" s="23"/>
      <c r="F34" s="46">
        <f t="shared" si="52"/>
        <v>1.9</v>
      </c>
      <c r="G34" s="47"/>
      <c r="H34" s="14" t="s">
        <v>4</v>
      </c>
      <c r="I34" s="15"/>
      <c r="J34" s="22">
        <v>74434</v>
      </c>
      <c r="K34" s="23"/>
      <c r="L34" s="46">
        <f t="shared" si="54"/>
        <v>3.7</v>
      </c>
      <c r="M34" s="47"/>
      <c r="N34" s="14" t="s">
        <v>4</v>
      </c>
      <c r="O34" s="15"/>
      <c r="P34" s="22">
        <v>105664</v>
      </c>
      <c r="Q34" s="23"/>
      <c r="R34" s="46">
        <f t="shared" si="77"/>
        <v>2.4</v>
      </c>
      <c r="S34" s="47"/>
      <c r="T34" s="14" t="s">
        <v>4</v>
      </c>
      <c r="U34" s="14"/>
      <c r="V34" s="22">
        <v>271622</v>
      </c>
      <c r="W34" s="23"/>
      <c r="X34" s="46">
        <f t="shared" si="57"/>
        <v>2.7</v>
      </c>
      <c r="Y34" s="47"/>
      <c r="Z34" s="14" t="s">
        <v>4</v>
      </c>
      <c r="AA34" s="25"/>
      <c r="AB34" s="22">
        <v>592578</v>
      </c>
      <c r="AC34" s="23"/>
      <c r="AD34" s="46">
        <f t="shared" si="59"/>
        <v>2.3</v>
      </c>
      <c r="AE34" s="47"/>
      <c r="AF34" s="14" t="s">
        <v>4</v>
      </c>
      <c r="AG34" s="15"/>
      <c r="AH34" s="22">
        <v>1006591</v>
      </c>
      <c r="AI34" s="23"/>
      <c r="AJ34" s="46">
        <f t="shared" si="61"/>
        <v>2.2</v>
      </c>
      <c r="AK34" s="47"/>
      <c r="AL34" s="14" t="s">
        <v>4</v>
      </c>
      <c r="AM34" s="15"/>
      <c r="AN34" s="22">
        <v>1051673</v>
      </c>
      <c r="AO34" s="23"/>
      <c r="AP34" s="46">
        <f t="shared" si="63"/>
        <v>1.8</v>
      </c>
      <c r="AQ34" s="47"/>
      <c r="AR34" s="14" t="s">
        <v>4</v>
      </c>
      <c r="AS34" s="15"/>
      <c r="AT34" s="22">
        <v>1521455</v>
      </c>
      <c r="AU34" s="23"/>
      <c r="AV34" s="46">
        <f t="shared" si="65"/>
        <v>2</v>
      </c>
      <c r="AW34" s="47"/>
      <c r="AX34" s="14" t="s">
        <v>4</v>
      </c>
      <c r="AY34" s="15"/>
      <c r="AZ34" s="22">
        <v>1730440</v>
      </c>
      <c r="BA34" s="23"/>
      <c r="BB34" s="46">
        <f t="shared" si="67"/>
        <v>2.2</v>
      </c>
      <c r="BC34" s="47"/>
      <c r="BD34" s="14" t="s">
        <v>4</v>
      </c>
      <c r="BE34" s="15"/>
      <c r="BF34" s="22">
        <v>1827208</v>
      </c>
      <c r="BG34" s="23"/>
      <c r="BH34" s="46">
        <f t="shared" si="69"/>
        <v>2.1</v>
      </c>
      <c r="BI34" s="47"/>
      <c r="BJ34" s="14" t="s">
        <v>4</v>
      </c>
      <c r="BK34" s="15"/>
      <c r="BL34" s="22">
        <v>1801594</v>
      </c>
      <c r="BM34" s="23"/>
      <c r="BN34" s="46">
        <f t="shared" si="71"/>
        <v>2</v>
      </c>
      <c r="BO34" s="47"/>
      <c r="BP34" s="14" t="s">
        <v>4</v>
      </c>
      <c r="BQ34" s="15"/>
      <c r="BR34" s="22">
        <v>1763453</v>
      </c>
      <c r="BS34" s="23"/>
      <c r="BT34" s="46">
        <f t="shared" si="73"/>
        <v>1.9</v>
      </c>
      <c r="BU34" s="47"/>
      <c r="BV34" s="14" t="s">
        <v>4</v>
      </c>
      <c r="BW34" s="15"/>
      <c r="BX34" s="22">
        <v>2139660</v>
      </c>
      <c r="BY34" s="26"/>
      <c r="BZ34" s="59">
        <f t="shared" si="75"/>
        <v>2.2</v>
      </c>
      <c r="CA34" s="60"/>
      <c r="CB34" s="8" t="s">
        <v>4</v>
      </c>
      <c r="CC34" s="3"/>
      <c r="CD34" s="45"/>
      <c r="CE34" s="12" t="s">
        <v>21</v>
      </c>
      <c r="CF34" s="9"/>
    </row>
    <row r="35" spans="1:84" ht="33.75" customHeight="1">
      <c r="A35" s="45"/>
      <c r="B35" s="51" t="s">
        <v>26</v>
      </c>
      <c r="C35" s="52"/>
      <c r="D35" s="23">
        <v>1123864</v>
      </c>
      <c r="E35" s="23"/>
      <c r="F35" s="46">
        <f t="shared" si="52"/>
        <v>100</v>
      </c>
      <c r="G35" s="47"/>
      <c r="H35" s="14" t="s">
        <v>4</v>
      </c>
      <c r="I35" s="15"/>
      <c r="J35" s="22">
        <v>2025802</v>
      </c>
      <c r="K35" s="23"/>
      <c r="L35" s="46">
        <f t="shared" si="54"/>
        <v>100</v>
      </c>
      <c r="M35" s="47"/>
      <c r="N35" s="14" t="s">
        <v>4</v>
      </c>
      <c r="O35" s="15"/>
      <c r="P35" s="22">
        <v>4478035</v>
      </c>
      <c r="Q35" s="23"/>
      <c r="R35" s="46">
        <f t="shared" si="77"/>
        <v>100</v>
      </c>
      <c r="S35" s="47"/>
      <c r="T35" s="14" t="s">
        <v>4</v>
      </c>
      <c r="U35" s="14"/>
      <c r="V35" s="22">
        <v>10103998</v>
      </c>
      <c r="W35" s="23"/>
      <c r="X35" s="46">
        <f t="shared" si="57"/>
        <v>100</v>
      </c>
      <c r="Y35" s="47"/>
      <c r="Z35" s="14" t="s">
        <v>4</v>
      </c>
      <c r="AA35" s="25"/>
      <c r="AB35" s="22">
        <v>26044417</v>
      </c>
      <c r="AC35" s="23"/>
      <c r="AD35" s="46">
        <f t="shared" si="59"/>
        <v>100</v>
      </c>
      <c r="AE35" s="47"/>
      <c r="AF35" s="14" t="s">
        <v>4</v>
      </c>
      <c r="AG35" s="15"/>
      <c r="AH35" s="22">
        <v>46803074</v>
      </c>
      <c r="AI35" s="23"/>
      <c r="AJ35" s="46">
        <f t="shared" si="61"/>
        <v>100</v>
      </c>
      <c r="AK35" s="47"/>
      <c r="AL35" s="14" t="s">
        <v>4</v>
      </c>
      <c r="AM35" s="15"/>
      <c r="AN35" s="22">
        <v>57472555</v>
      </c>
      <c r="AO35" s="23"/>
      <c r="AP35" s="46">
        <f t="shared" si="63"/>
        <v>100</v>
      </c>
      <c r="AQ35" s="47"/>
      <c r="AR35" s="14" t="s">
        <v>4</v>
      </c>
      <c r="AS35" s="15"/>
      <c r="AT35" s="22">
        <v>74566747</v>
      </c>
      <c r="AU35" s="23"/>
      <c r="AV35" s="46">
        <f t="shared" si="65"/>
        <v>100</v>
      </c>
      <c r="AW35" s="47"/>
      <c r="AX35" s="14" t="s">
        <v>4</v>
      </c>
      <c r="AY35" s="15"/>
      <c r="AZ35" s="22">
        <v>80410014</v>
      </c>
      <c r="BA35" s="23"/>
      <c r="BB35" s="46">
        <f t="shared" si="67"/>
        <v>100</v>
      </c>
      <c r="BC35" s="47"/>
      <c r="BD35" s="14" t="s">
        <v>4</v>
      </c>
      <c r="BE35" s="15"/>
      <c r="BF35" s="22">
        <v>85709945</v>
      </c>
      <c r="BG35" s="23"/>
      <c r="BH35" s="46">
        <f t="shared" si="69"/>
        <v>100</v>
      </c>
      <c r="BI35" s="47"/>
      <c r="BJ35" s="14" t="s">
        <v>4</v>
      </c>
      <c r="BK35" s="15"/>
      <c r="BL35" s="22">
        <v>91423820</v>
      </c>
      <c r="BM35" s="23"/>
      <c r="BN35" s="46">
        <f t="shared" si="71"/>
        <v>100</v>
      </c>
      <c r="BO35" s="47"/>
      <c r="BP35" s="14" t="s">
        <v>4</v>
      </c>
      <c r="BQ35" s="15"/>
      <c r="BR35" s="22">
        <v>95314172</v>
      </c>
      <c r="BS35" s="23"/>
      <c r="BT35" s="46">
        <f t="shared" si="73"/>
        <v>100</v>
      </c>
      <c r="BU35" s="47"/>
      <c r="BV35" s="14" t="s">
        <v>4</v>
      </c>
      <c r="BW35" s="15"/>
      <c r="BX35" s="22">
        <v>95994493</v>
      </c>
      <c r="BY35" s="26"/>
      <c r="BZ35" s="59">
        <f t="shared" si="75"/>
        <v>100</v>
      </c>
      <c r="CA35" s="60"/>
      <c r="CB35" s="8" t="s">
        <v>4</v>
      </c>
      <c r="CC35" s="3"/>
      <c r="CD35" s="45"/>
      <c r="CE35" s="51" t="s">
        <v>26</v>
      </c>
      <c r="CF35" s="52"/>
    </row>
    <row r="36" spans="1:84" ht="9" customHeight="1">
      <c r="A36" s="53"/>
      <c r="B36" s="54"/>
      <c r="C36" s="55"/>
      <c r="D36" s="56"/>
      <c r="E36" s="56"/>
      <c r="F36" s="57"/>
      <c r="G36" s="58"/>
      <c r="H36" s="56"/>
      <c r="I36" s="58"/>
      <c r="J36" s="57"/>
      <c r="K36" s="56"/>
      <c r="L36" s="57"/>
      <c r="M36" s="58"/>
      <c r="N36" s="56"/>
      <c r="O36" s="58"/>
      <c r="P36" s="57"/>
      <c r="Q36" s="56"/>
      <c r="R36" s="57"/>
      <c r="S36" s="58"/>
      <c r="T36" s="56"/>
      <c r="U36" s="56"/>
      <c r="V36" s="57"/>
      <c r="W36" s="56"/>
      <c r="X36" s="57"/>
      <c r="Y36" s="58"/>
      <c r="Z36" s="56"/>
      <c r="AA36" s="58"/>
      <c r="AB36" s="57"/>
      <c r="AC36" s="56"/>
      <c r="AD36" s="57"/>
      <c r="AE36" s="58"/>
      <c r="AF36" s="56"/>
      <c r="AG36" s="58"/>
      <c r="AH36" s="57"/>
      <c r="AI36" s="56"/>
      <c r="AJ36" s="57"/>
      <c r="AK36" s="58"/>
      <c r="AL36" s="56"/>
      <c r="AM36" s="58"/>
      <c r="AN36" s="57"/>
      <c r="AO36" s="56"/>
      <c r="AP36" s="57"/>
      <c r="AQ36" s="58"/>
      <c r="AR36" s="56"/>
      <c r="AS36" s="58"/>
      <c r="AT36" s="57"/>
      <c r="AU36" s="56"/>
      <c r="AV36" s="57"/>
      <c r="AW36" s="58"/>
      <c r="AX36" s="56"/>
      <c r="AY36" s="58"/>
      <c r="AZ36" s="57"/>
      <c r="BA36" s="56"/>
      <c r="BB36" s="57"/>
      <c r="BC36" s="58"/>
      <c r="BD36" s="56"/>
      <c r="BE36" s="58"/>
      <c r="BF36" s="57"/>
      <c r="BG36" s="56"/>
      <c r="BH36" s="57"/>
      <c r="BI36" s="58"/>
      <c r="BJ36" s="56"/>
      <c r="BK36" s="58"/>
      <c r="BL36" s="57"/>
      <c r="BM36" s="56"/>
      <c r="BN36" s="57"/>
      <c r="BO36" s="58"/>
      <c r="BP36" s="56"/>
      <c r="BQ36" s="58"/>
      <c r="BR36" s="57"/>
      <c r="BS36" s="56"/>
      <c r="BT36" s="57"/>
      <c r="BU36" s="58"/>
      <c r="BV36" s="56"/>
      <c r="BW36" s="58"/>
      <c r="BX36" s="53"/>
      <c r="BY36" s="64"/>
      <c r="BZ36" s="53"/>
      <c r="CA36" s="41"/>
      <c r="CB36" s="64"/>
      <c r="CC36" s="41"/>
      <c r="CD36" s="53"/>
      <c r="CE36" s="54"/>
      <c r="CF36" s="55"/>
    </row>
    <row r="37" spans="1:84" ht="9" customHeight="1">
      <c r="A37" s="26"/>
      <c r="B37" s="49"/>
      <c r="C37" s="49"/>
      <c r="CD37" s="26"/>
      <c r="CE37" s="49"/>
      <c r="CF37" s="49"/>
    </row>
    <row r="38" spans="2:84" ht="13.5">
      <c r="B38" s="65"/>
      <c r="C38" s="65"/>
      <c r="R38" s="7" t="s">
        <v>13</v>
      </c>
      <c r="X38" s="7" t="s">
        <v>13</v>
      </c>
      <c r="AZ38" s="4"/>
      <c r="BF38" s="4"/>
      <c r="BL38" s="4"/>
      <c r="BR38" s="4"/>
      <c r="BX38" s="4"/>
      <c r="CE38" s="65"/>
      <c r="CF38" s="65"/>
    </row>
    <row r="39" spans="2:84" ht="13.5">
      <c r="B39" s="65"/>
      <c r="C39" s="65"/>
      <c r="AZ39" s="4"/>
      <c r="BF39" s="4"/>
      <c r="BL39" s="4"/>
      <c r="BR39" s="4"/>
      <c r="BX39" s="4"/>
      <c r="CE39" s="65"/>
      <c r="CF39" s="65"/>
    </row>
    <row r="40" spans="2:84" ht="13.5">
      <c r="B40" s="65"/>
      <c r="C40" s="65"/>
      <c r="AZ40" s="4"/>
      <c r="BF40" s="4"/>
      <c r="BL40" s="4"/>
      <c r="BR40" s="4"/>
      <c r="BX40" s="4"/>
      <c r="CE40" s="65"/>
      <c r="CF40" s="65"/>
    </row>
    <row r="41" spans="2:84" ht="13.5">
      <c r="B41" s="65"/>
      <c r="C41" s="65"/>
      <c r="CE41" s="65"/>
      <c r="CF41" s="65"/>
    </row>
    <row r="42" spans="2:84" ht="13.5">
      <c r="B42" s="65"/>
      <c r="C42" s="65"/>
      <c r="CE42" s="65"/>
      <c r="CF42" s="65"/>
    </row>
    <row r="43" spans="2:84" ht="13.5">
      <c r="B43" s="65"/>
      <c r="C43" s="65"/>
      <c r="CE43" s="65"/>
      <c r="CF43" s="65"/>
    </row>
    <row r="44" spans="2:84" ht="13.5">
      <c r="B44" s="65"/>
      <c r="C44" s="65"/>
      <c r="CE44" s="65"/>
      <c r="CF44" s="65"/>
    </row>
  </sheetData>
  <sheetProtection/>
  <mergeCells count="18">
    <mergeCell ref="BH5:BK5"/>
    <mergeCell ref="BN5:BQ5"/>
    <mergeCell ref="A4:C5"/>
    <mergeCell ref="AN4:AS4"/>
    <mergeCell ref="AT4:AY4"/>
    <mergeCell ref="AZ4:BE4"/>
    <mergeCell ref="BF4:BK4"/>
    <mergeCell ref="BL4:BQ4"/>
    <mergeCell ref="BT5:BW5"/>
    <mergeCell ref="BZ5:CC5"/>
    <mergeCell ref="BR4:BW4"/>
    <mergeCell ref="BX4:CC4"/>
    <mergeCell ref="CD4:CF5"/>
    <mergeCell ref="AD5:AG5"/>
    <mergeCell ref="AJ5:AM5"/>
    <mergeCell ref="AP5:AS5"/>
    <mergeCell ref="AV5:AY5"/>
    <mergeCell ref="BB5:BE5"/>
  </mergeCells>
  <printOptions horizontalCentered="1"/>
  <pageMargins left="0.5905511811023623" right="0.5905511811023623" top="0.5905511811023623" bottom="0.5905511811023623" header="0.3937007874015748" footer="0.3937007874015748"/>
  <pageSetup fitToWidth="2" fitToHeight="1" horizontalDpi="600" verticalDpi="600" orientation="portrait" paperSize="9" scale="70" r:id="rId1"/>
  <colBreaks count="1" manualBreakCount="1">
    <brk id="27" max="35" man="1"/>
  </colBreaks>
</worksheet>
</file>

<file path=xl/worksheets/sheet3.xml><?xml version="1.0" encoding="utf-8"?>
<worksheet xmlns="http://schemas.openxmlformats.org/spreadsheetml/2006/main" xmlns:r="http://schemas.openxmlformats.org/officeDocument/2006/relationships">
  <sheetPr>
    <pageSetUpPr fitToPage="1"/>
  </sheetPr>
  <dimension ref="A1:FT47"/>
  <sheetViews>
    <sheetView view="pageBreakPreview" zoomScale="70" zoomScaleSheetLayoutView="70" zoomScalePageLayoutView="0" workbookViewId="0" topLeftCell="A1">
      <selection activeCell="FT22" sqref="FT22"/>
    </sheetView>
  </sheetViews>
  <sheetFormatPr defaultColWidth="8.796875" defaultRowHeight="14.25" outlineLevelCol="1"/>
  <cols>
    <col min="1" max="1" width="2.5" style="7" customWidth="1"/>
    <col min="2" max="2" width="18.8984375" style="7" customWidth="1"/>
    <col min="3" max="3" width="1.1015625" style="7" customWidth="1"/>
    <col min="4" max="4" width="11.8984375" style="7" customWidth="1"/>
    <col min="5" max="5" width="0.8984375" style="7" customWidth="1"/>
    <col min="6" max="6" width="6.5" style="7" customWidth="1"/>
    <col min="7" max="7" width="0.8984375" style="7" customWidth="1"/>
    <col min="8" max="8" width="6.5" style="7" customWidth="1"/>
    <col min="9" max="9" width="1" style="7" customWidth="1"/>
    <col min="10" max="10" width="11.3984375" style="7" hidden="1" customWidth="1" outlineLevel="1"/>
    <col min="11" max="11" width="0.8984375" style="7" hidden="1" customWidth="1" outlineLevel="1"/>
    <col min="12" max="12" width="6.5" style="7" hidden="1" customWidth="1" outlineLevel="1"/>
    <col min="13" max="13" width="0.8984375" style="7" hidden="1" customWidth="1" outlineLevel="1"/>
    <col min="14" max="14" width="6.5" style="7" hidden="1" customWidth="1" outlineLevel="1"/>
    <col min="15" max="15" width="0.8984375" style="7" hidden="1" customWidth="1" outlineLevel="1"/>
    <col min="16" max="16" width="11.3984375" style="7" hidden="1" customWidth="1" outlineLevel="1"/>
    <col min="17" max="17" width="0.8984375" style="7" hidden="1" customWidth="1" outlineLevel="1"/>
    <col min="18" max="18" width="6.5" style="7" hidden="1" customWidth="1" outlineLevel="1"/>
    <col min="19" max="19" width="0.8984375" style="7" hidden="1" customWidth="1" outlineLevel="1"/>
    <col min="20" max="20" width="6.5" style="7" hidden="1" customWidth="1" outlineLevel="1"/>
    <col min="21" max="21" width="0.8984375" style="7" hidden="1" customWidth="1" outlineLevel="1"/>
    <col min="22" max="22" width="11.3984375" style="7" hidden="1" customWidth="1" outlineLevel="1"/>
    <col min="23" max="23" width="0.8984375" style="7" hidden="1" customWidth="1" outlineLevel="1"/>
    <col min="24" max="24" width="6.5" style="7" hidden="1" customWidth="1" outlineLevel="1"/>
    <col min="25" max="25" width="0.8984375" style="7" hidden="1" customWidth="1" outlineLevel="1"/>
    <col min="26" max="26" width="6.5" style="7" hidden="1" customWidth="1" outlineLevel="1"/>
    <col min="27" max="27" width="0.8984375" style="7" hidden="1" customWidth="1" outlineLevel="1"/>
    <col min="28" max="28" width="11.3984375" style="7" hidden="1" customWidth="1" outlineLevel="1"/>
    <col min="29" max="29" width="0.8984375" style="7" hidden="1" customWidth="1" outlineLevel="1"/>
    <col min="30" max="30" width="6.5" style="7" hidden="1" customWidth="1" outlineLevel="1"/>
    <col min="31" max="31" width="0.8984375" style="7" hidden="1" customWidth="1" outlineLevel="1"/>
    <col min="32" max="32" width="6.5" style="7" hidden="1" customWidth="1" outlineLevel="1"/>
    <col min="33" max="33" width="1" style="7" hidden="1" customWidth="1" outlineLevel="1"/>
    <col min="34" max="34" width="11.8984375" style="7" customWidth="1" collapsed="1"/>
    <col min="35" max="35" width="0.8984375" style="7" customWidth="1"/>
    <col min="36" max="36" width="6.5" style="7" customWidth="1"/>
    <col min="37" max="37" width="0.8984375" style="7" customWidth="1"/>
    <col min="38" max="38" width="6.5" style="7" bestFit="1" customWidth="1"/>
    <col min="39" max="39" width="0.8984375" style="7" customWidth="1"/>
    <col min="40" max="40" width="11.3984375" style="7" hidden="1" customWidth="1" outlineLevel="1"/>
    <col min="41" max="41" width="0.8984375" style="7" hidden="1" customWidth="1" outlineLevel="1"/>
    <col min="42" max="42" width="6.5" style="7" hidden="1" customWidth="1" outlineLevel="1"/>
    <col min="43" max="43" width="0.8984375" style="7" hidden="1" customWidth="1" outlineLevel="1"/>
    <col min="44" max="44" width="6.5" style="7" hidden="1" customWidth="1" outlineLevel="1"/>
    <col min="45" max="45" width="0.8984375" style="7" hidden="1" customWidth="1" outlineLevel="1"/>
    <col min="46" max="46" width="11.3984375" style="7" hidden="1" customWidth="1" outlineLevel="1"/>
    <col min="47" max="47" width="0.8984375" style="7" hidden="1" customWidth="1" outlineLevel="1"/>
    <col min="48" max="48" width="6.5" style="7" hidden="1" customWidth="1" outlineLevel="1"/>
    <col min="49" max="49" width="0.8984375" style="7" hidden="1" customWidth="1" outlineLevel="1"/>
    <col min="50" max="50" width="6.5" style="7" hidden="1" customWidth="1" outlineLevel="1"/>
    <col min="51" max="51" width="0.8984375" style="7" hidden="1" customWidth="1" outlineLevel="1"/>
    <col min="52" max="52" width="11.3984375" style="7" hidden="1" customWidth="1" outlineLevel="1"/>
    <col min="53" max="53" width="0.8984375" style="7" hidden="1" customWidth="1" outlineLevel="1"/>
    <col min="54" max="54" width="6.5" style="7" hidden="1" customWidth="1" outlineLevel="1"/>
    <col min="55" max="55" width="0.8984375" style="7" hidden="1" customWidth="1" outlineLevel="1"/>
    <col min="56" max="56" width="6.5" style="7" hidden="1" customWidth="1" outlineLevel="1"/>
    <col min="57" max="57" width="0.8984375" style="7" hidden="1" customWidth="1" outlineLevel="1"/>
    <col min="58" max="58" width="11.3984375" style="7" hidden="1" customWidth="1" outlineLevel="1"/>
    <col min="59" max="59" width="0.8984375" style="7" hidden="1" customWidth="1" outlineLevel="1"/>
    <col min="60" max="60" width="6.5" style="7" hidden="1" customWidth="1" outlineLevel="1"/>
    <col min="61" max="61" width="0.8984375" style="7" hidden="1" customWidth="1" outlineLevel="1"/>
    <col min="62" max="62" width="6.5" style="7" hidden="1" customWidth="1" outlineLevel="1"/>
    <col min="63" max="63" width="0.8984375" style="7" hidden="1" customWidth="1" outlineLevel="1"/>
    <col min="64" max="64" width="11.8984375" style="7" customWidth="1" collapsed="1"/>
    <col min="65" max="65" width="0.8984375" style="7" customWidth="1"/>
    <col min="66" max="66" width="6.09765625" style="7" bestFit="1" customWidth="1"/>
    <col min="67" max="67" width="0.8984375" style="7" customWidth="1"/>
    <col min="68" max="68" width="6.09765625" style="7" bestFit="1" customWidth="1"/>
    <col min="69" max="69" width="0.8984375" style="7" customWidth="1"/>
    <col min="70" max="70" width="11.5" style="7" hidden="1" customWidth="1" outlineLevel="1"/>
    <col min="71" max="71" width="0.8984375" style="7" hidden="1" customWidth="1" outlineLevel="1"/>
    <col min="72" max="72" width="6.09765625" style="7" hidden="1" customWidth="1" outlineLevel="1"/>
    <col min="73" max="73" width="0.8984375" style="7" hidden="1" customWidth="1" outlineLevel="1"/>
    <col min="74" max="74" width="6.09765625" style="7" hidden="1" customWidth="1" outlineLevel="1"/>
    <col min="75" max="75" width="0.8984375" style="7" hidden="1" customWidth="1" outlineLevel="1"/>
    <col min="76" max="76" width="11.8984375" style="7" hidden="1" customWidth="1" collapsed="1"/>
    <col min="77" max="77" width="0.8984375" style="7" hidden="1" customWidth="1"/>
    <col min="78" max="78" width="6.09765625" style="7" hidden="1" customWidth="1"/>
    <col min="79" max="79" width="0.8984375" style="7" hidden="1" customWidth="1"/>
    <col min="80" max="80" width="6.09765625" style="7" hidden="1" customWidth="1"/>
    <col min="81" max="81" width="0.8984375" style="7" hidden="1" customWidth="1"/>
    <col min="82" max="82" width="11.8984375" style="7" hidden="1" customWidth="1"/>
    <col min="83" max="83" width="0.8984375" style="7" hidden="1" customWidth="1"/>
    <col min="84" max="84" width="6.09765625" style="7" hidden="1" customWidth="1"/>
    <col min="85" max="85" width="0.8984375" style="7" hidden="1" customWidth="1"/>
    <col min="86" max="86" width="6.09765625" style="7" hidden="1" customWidth="1"/>
    <col min="87" max="87" width="0.8984375" style="7" hidden="1" customWidth="1"/>
    <col min="88" max="88" width="11.8984375" style="7" hidden="1" customWidth="1"/>
    <col min="89" max="89" width="0.8984375" style="7" hidden="1" customWidth="1"/>
    <col min="90" max="90" width="6.09765625" style="7" hidden="1" customWidth="1"/>
    <col min="91" max="91" width="0.8984375" style="7" hidden="1" customWidth="1"/>
    <col min="92" max="92" width="6.09765625" style="7" hidden="1" customWidth="1"/>
    <col min="93" max="93" width="0.8984375" style="7" hidden="1" customWidth="1"/>
    <col min="94" max="94" width="11.8984375" style="7" customWidth="1"/>
    <col min="95" max="95" width="0.8984375" style="7" customWidth="1"/>
    <col min="96" max="96" width="6.09765625" style="7" bestFit="1" customWidth="1"/>
    <col min="97" max="97" width="0.8984375" style="7" customWidth="1"/>
    <col min="98" max="98" width="6.09765625" style="7" bestFit="1" customWidth="1"/>
    <col min="99" max="99" width="0.8984375" style="7" customWidth="1"/>
    <col min="100" max="100" width="12.09765625" style="7" hidden="1" customWidth="1" outlineLevel="1"/>
    <col min="101" max="101" width="0.8984375" style="7" hidden="1" customWidth="1" outlineLevel="1"/>
    <col min="102" max="102" width="6.09765625" style="7" hidden="1" customWidth="1" outlineLevel="1"/>
    <col min="103" max="103" width="0.8984375" style="7" hidden="1" customWidth="1" outlineLevel="1"/>
    <col min="104" max="104" width="6.09765625" style="7" hidden="1" customWidth="1" outlineLevel="1"/>
    <col min="105" max="105" width="0.8984375" style="7" hidden="1" customWidth="1" outlineLevel="1"/>
    <col min="106" max="106" width="11.8984375" style="7" hidden="1" customWidth="1" collapsed="1"/>
    <col min="107" max="107" width="0.8984375" style="7" hidden="1" customWidth="1"/>
    <col min="108" max="108" width="6.09765625" style="7" hidden="1" customWidth="1"/>
    <col min="109" max="109" width="0.8984375" style="7" hidden="1" customWidth="1"/>
    <col min="110" max="110" width="6.09765625" style="7" hidden="1" customWidth="1"/>
    <col min="111" max="111" width="0.8984375" style="7" hidden="1" customWidth="1"/>
    <col min="112" max="112" width="12.09765625" style="7" hidden="1" customWidth="1"/>
    <col min="113" max="113" width="0.4921875" style="7" hidden="1" customWidth="1"/>
    <col min="114" max="114" width="6.09765625" style="7" hidden="1" customWidth="1"/>
    <col min="115" max="115" width="0.8984375" style="7" hidden="1" customWidth="1"/>
    <col min="116" max="116" width="6.09765625" style="7" hidden="1" customWidth="1"/>
    <col min="117" max="117" width="0.8984375" style="7" hidden="1" customWidth="1"/>
    <col min="118" max="118" width="12.09765625" style="7" hidden="1" customWidth="1"/>
    <col min="119" max="119" width="0.4921875" style="7" hidden="1" customWidth="1"/>
    <col min="120" max="120" width="6.09765625" style="7" hidden="1" customWidth="1"/>
    <col min="121" max="121" width="0.8984375" style="7" hidden="1" customWidth="1"/>
    <col min="122" max="122" width="6.09765625" style="7" hidden="1" customWidth="1"/>
    <col min="123" max="123" width="0.8984375" style="7" hidden="1" customWidth="1"/>
    <col min="124" max="124" width="12.09765625" style="7" customWidth="1"/>
    <col min="125" max="125" width="0.4921875" style="7" customWidth="1"/>
    <col min="126" max="126" width="6.09765625" style="7" bestFit="1" customWidth="1"/>
    <col min="127" max="127" width="0.8984375" style="7" customWidth="1"/>
    <col min="128" max="128" width="6.09765625" style="7" bestFit="1" customWidth="1"/>
    <col min="129" max="129" width="0.8984375" style="7" customWidth="1"/>
    <col min="130" max="130" width="12.09765625" style="7" hidden="1" customWidth="1"/>
    <col min="131" max="131" width="0.4921875" style="7" hidden="1" customWidth="1"/>
    <col min="132" max="132" width="6.09765625" style="7" hidden="1" customWidth="1"/>
    <col min="133" max="133" width="0.8984375" style="7" hidden="1" customWidth="1"/>
    <col min="134" max="134" width="6.09765625" style="7" hidden="1" customWidth="1"/>
    <col min="135" max="135" width="0.8984375" style="7" hidden="1" customWidth="1"/>
    <col min="136" max="136" width="12.09765625" style="7" hidden="1" customWidth="1"/>
    <col min="137" max="137" width="0.4921875" style="7" hidden="1" customWidth="1"/>
    <col min="138" max="138" width="6.09765625" style="7" hidden="1" customWidth="1"/>
    <col min="139" max="139" width="0.8984375" style="7" hidden="1" customWidth="1"/>
    <col min="140" max="140" width="6.09765625" style="7" hidden="1" customWidth="1"/>
    <col min="141" max="141" width="0.8984375" style="7" hidden="1" customWidth="1"/>
    <col min="142" max="142" width="12.09765625" style="7" hidden="1" customWidth="1"/>
    <col min="143" max="143" width="0.4921875" style="7" hidden="1" customWidth="1"/>
    <col min="144" max="144" width="6.09765625" style="7" hidden="1" customWidth="1"/>
    <col min="145" max="145" width="0.8984375" style="7" hidden="1" customWidth="1"/>
    <col min="146" max="146" width="6.09765625" style="7" hidden="1" customWidth="1"/>
    <col min="147" max="147" width="0.8984375" style="7" hidden="1" customWidth="1"/>
    <col min="148" max="148" width="12.09765625" style="7" hidden="1" customWidth="1"/>
    <col min="149" max="149" width="0.4921875" style="7" hidden="1" customWidth="1"/>
    <col min="150" max="150" width="6.09765625" style="7" hidden="1" customWidth="1"/>
    <col min="151" max="151" width="0.8984375" style="7" hidden="1" customWidth="1"/>
    <col min="152" max="152" width="6.09765625" style="7" hidden="1" customWidth="1"/>
    <col min="153" max="153" width="0.8984375" style="7" hidden="1" customWidth="1"/>
    <col min="154" max="154" width="12.09765625" style="7" customWidth="1"/>
    <col min="155" max="155" width="0.4921875" style="7" customWidth="1"/>
    <col min="156" max="156" width="6.09765625" style="7" bestFit="1" customWidth="1"/>
    <col min="157" max="157" width="0.8984375" style="7" customWidth="1"/>
    <col min="158" max="158" width="6.09765625" style="7" bestFit="1" customWidth="1"/>
    <col min="159" max="159" width="0.8984375" style="7" customWidth="1"/>
    <col min="160" max="160" width="12.09765625" style="7" customWidth="1"/>
    <col min="161" max="161" width="0.4921875" style="7" customWidth="1"/>
    <col min="162" max="162" width="6.09765625" style="7" customWidth="1"/>
    <col min="163" max="163" width="0.8984375" style="7" customWidth="1"/>
    <col min="164" max="164" width="6.09765625" style="7" customWidth="1"/>
    <col min="165" max="165" width="0.8984375" style="7" customWidth="1"/>
    <col min="166" max="166" width="12.09765625" style="7" customWidth="1"/>
    <col min="167" max="167" width="0.4921875" style="7" customWidth="1"/>
    <col min="168" max="168" width="6.09765625" style="7" customWidth="1"/>
    <col min="169" max="169" width="0.8984375" style="7" customWidth="1"/>
    <col min="170" max="170" width="6.09765625" style="7" customWidth="1"/>
    <col min="171" max="171" width="0.8984375" style="7" customWidth="1"/>
    <col min="172" max="172" width="2.5" style="7" customWidth="1"/>
    <col min="173" max="173" width="18.8984375" style="7" customWidth="1"/>
    <col min="174" max="174" width="1.1015625" style="7" customWidth="1"/>
    <col min="175" max="175" width="11.8984375" style="7" bestFit="1" customWidth="1"/>
    <col min="176" max="16384" width="9" style="7" customWidth="1"/>
  </cols>
  <sheetData>
    <row r="1" spans="1:172" ht="14.25">
      <c r="A1" s="2"/>
      <c r="P1" s="26"/>
      <c r="V1" s="26"/>
      <c r="AB1" s="2"/>
      <c r="AH1" s="2"/>
      <c r="AN1" s="2"/>
      <c r="AT1" s="2"/>
      <c r="FP1" s="2"/>
    </row>
    <row r="2" spans="1:174" ht="18.75">
      <c r="A2" s="11" t="s">
        <v>27</v>
      </c>
      <c r="B2" s="1"/>
      <c r="C2" s="1"/>
      <c r="AT2" s="1"/>
      <c r="AU2" s="1"/>
      <c r="FP2" s="11"/>
      <c r="FQ2" s="1"/>
      <c r="FR2" s="1"/>
    </row>
    <row r="3" ht="13.5">
      <c r="FQ3" s="13" t="s">
        <v>31</v>
      </c>
    </row>
    <row r="4" spans="1:174" ht="30.75" customHeight="1">
      <c r="A4" s="78" t="s">
        <v>28</v>
      </c>
      <c r="B4" s="79"/>
      <c r="C4" s="80"/>
      <c r="D4" s="5" t="s">
        <v>0</v>
      </c>
      <c r="E4" s="42"/>
      <c r="F4" s="42"/>
      <c r="G4" s="42"/>
      <c r="H4" s="42"/>
      <c r="I4" s="32"/>
      <c r="J4" s="5" t="s">
        <v>29</v>
      </c>
      <c r="K4" s="42"/>
      <c r="L4" s="42"/>
      <c r="M4" s="42"/>
      <c r="N4" s="42"/>
      <c r="O4" s="32"/>
      <c r="P4" s="5" t="s">
        <v>30</v>
      </c>
      <c r="Q4" s="42"/>
      <c r="R4" s="42"/>
      <c r="S4" s="42"/>
      <c r="T4" s="42"/>
      <c r="U4" s="42"/>
      <c r="V4" s="5" t="s">
        <v>7</v>
      </c>
      <c r="W4" s="42"/>
      <c r="X4" s="42"/>
      <c r="Y4" s="42"/>
      <c r="Z4" s="42"/>
      <c r="AA4" s="42"/>
      <c r="AB4" s="5" t="s">
        <v>8</v>
      </c>
      <c r="AC4" s="42"/>
      <c r="AD4" s="42"/>
      <c r="AE4" s="42"/>
      <c r="AF4" s="42"/>
      <c r="AG4" s="32"/>
      <c r="AH4" s="5" t="s">
        <v>9</v>
      </c>
      <c r="AI4" s="42"/>
      <c r="AJ4" s="42"/>
      <c r="AK4" s="42"/>
      <c r="AL4" s="42"/>
      <c r="AM4" s="32"/>
      <c r="AN4" s="84" t="s">
        <v>10</v>
      </c>
      <c r="AO4" s="85"/>
      <c r="AP4" s="85"/>
      <c r="AQ4" s="85"/>
      <c r="AR4" s="85"/>
      <c r="AS4" s="86"/>
      <c r="AT4" s="84" t="s">
        <v>11</v>
      </c>
      <c r="AU4" s="85"/>
      <c r="AV4" s="85"/>
      <c r="AW4" s="85"/>
      <c r="AX4" s="85"/>
      <c r="AY4" s="86"/>
      <c r="AZ4" s="84" t="s">
        <v>12</v>
      </c>
      <c r="BA4" s="85"/>
      <c r="BB4" s="85"/>
      <c r="BC4" s="85"/>
      <c r="BD4" s="85"/>
      <c r="BE4" s="86"/>
      <c r="BF4" s="84" t="s">
        <v>70</v>
      </c>
      <c r="BG4" s="85"/>
      <c r="BH4" s="85"/>
      <c r="BI4" s="85"/>
      <c r="BJ4" s="85"/>
      <c r="BK4" s="86"/>
      <c r="BL4" s="84" t="s">
        <v>71</v>
      </c>
      <c r="BM4" s="85"/>
      <c r="BN4" s="85"/>
      <c r="BO4" s="85"/>
      <c r="BP4" s="85"/>
      <c r="BQ4" s="86"/>
      <c r="BR4" s="84" t="s">
        <v>72</v>
      </c>
      <c r="BS4" s="85"/>
      <c r="BT4" s="85"/>
      <c r="BU4" s="85"/>
      <c r="BV4" s="85"/>
      <c r="BW4" s="86"/>
      <c r="BX4" s="84" t="s">
        <v>73</v>
      </c>
      <c r="BY4" s="85"/>
      <c r="BZ4" s="85"/>
      <c r="CA4" s="85"/>
      <c r="CB4" s="85"/>
      <c r="CC4" s="86"/>
      <c r="CD4" s="84" t="s">
        <v>74</v>
      </c>
      <c r="CE4" s="85"/>
      <c r="CF4" s="85"/>
      <c r="CG4" s="85"/>
      <c r="CH4" s="85"/>
      <c r="CI4" s="86"/>
      <c r="CJ4" s="84" t="s">
        <v>75</v>
      </c>
      <c r="CK4" s="85"/>
      <c r="CL4" s="85"/>
      <c r="CM4" s="85"/>
      <c r="CN4" s="85"/>
      <c r="CO4" s="86"/>
      <c r="CP4" s="84" t="s">
        <v>76</v>
      </c>
      <c r="CQ4" s="85"/>
      <c r="CR4" s="85"/>
      <c r="CS4" s="85"/>
      <c r="CT4" s="85"/>
      <c r="CU4" s="86"/>
      <c r="CV4" s="84" t="s">
        <v>77</v>
      </c>
      <c r="CW4" s="85"/>
      <c r="CX4" s="85"/>
      <c r="CY4" s="85"/>
      <c r="CZ4" s="85"/>
      <c r="DA4" s="86"/>
      <c r="DB4" s="84" t="s">
        <v>78</v>
      </c>
      <c r="DC4" s="85"/>
      <c r="DD4" s="85"/>
      <c r="DE4" s="85"/>
      <c r="DF4" s="85"/>
      <c r="DG4" s="86"/>
      <c r="DH4" s="84" t="s">
        <v>79</v>
      </c>
      <c r="DI4" s="85"/>
      <c r="DJ4" s="85"/>
      <c r="DK4" s="85"/>
      <c r="DL4" s="85"/>
      <c r="DM4" s="86"/>
      <c r="DN4" s="84" t="s">
        <v>66</v>
      </c>
      <c r="DO4" s="85"/>
      <c r="DP4" s="85"/>
      <c r="DQ4" s="85"/>
      <c r="DR4" s="85"/>
      <c r="DS4" s="86"/>
      <c r="DT4" s="84" t="s">
        <v>67</v>
      </c>
      <c r="DU4" s="85"/>
      <c r="DV4" s="85"/>
      <c r="DW4" s="85"/>
      <c r="DX4" s="85"/>
      <c r="DY4" s="86"/>
      <c r="DZ4" s="84" t="s">
        <v>68</v>
      </c>
      <c r="EA4" s="85"/>
      <c r="EB4" s="85"/>
      <c r="EC4" s="85"/>
      <c r="ED4" s="85"/>
      <c r="EE4" s="86"/>
      <c r="EF4" s="84" t="s">
        <v>69</v>
      </c>
      <c r="EG4" s="85"/>
      <c r="EH4" s="85"/>
      <c r="EI4" s="85"/>
      <c r="EJ4" s="85"/>
      <c r="EK4" s="86"/>
      <c r="EL4" s="84" t="s">
        <v>80</v>
      </c>
      <c r="EM4" s="85"/>
      <c r="EN4" s="85"/>
      <c r="EO4" s="85"/>
      <c r="EP4" s="85"/>
      <c r="EQ4" s="86"/>
      <c r="ER4" s="84" t="s">
        <v>81</v>
      </c>
      <c r="ES4" s="85"/>
      <c r="ET4" s="85"/>
      <c r="EU4" s="85"/>
      <c r="EV4" s="85"/>
      <c r="EW4" s="86"/>
      <c r="EX4" s="93" t="s">
        <v>83</v>
      </c>
      <c r="EY4" s="85"/>
      <c r="EZ4" s="85"/>
      <c r="FA4" s="85"/>
      <c r="FB4" s="85"/>
      <c r="FC4" s="86"/>
      <c r="FD4" s="93" t="s">
        <v>94</v>
      </c>
      <c r="FE4" s="85"/>
      <c r="FF4" s="85"/>
      <c r="FG4" s="85"/>
      <c r="FH4" s="85"/>
      <c r="FI4" s="86"/>
      <c r="FJ4" s="93" t="s">
        <v>95</v>
      </c>
      <c r="FK4" s="85"/>
      <c r="FL4" s="85"/>
      <c r="FM4" s="85"/>
      <c r="FN4" s="85"/>
      <c r="FO4" s="86"/>
      <c r="FP4" s="78" t="s">
        <v>28</v>
      </c>
      <c r="FQ4" s="79"/>
      <c r="FR4" s="80"/>
    </row>
    <row r="5" spans="1:174" ht="30.75" customHeight="1">
      <c r="A5" s="81"/>
      <c r="B5" s="82"/>
      <c r="C5" s="83"/>
      <c r="D5" s="5" t="s">
        <v>1</v>
      </c>
      <c r="E5" s="32"/>
      <c r="F5" s="5" t="s">
        <v>2</v>
      </c>
      <c r="G5" s="42"/>
      <c r="H5" s="42"/>
      <c r="I5" s="32"/>
      <c r="J5" s="5" t="s">
        <v>1</v>
      </c>
      <c r="K5" s="32"/>
      <c r="L5" s="5" t="s">
        <v>2</v>
      </c>
      <c r="M5" s="42"/>
      <c r="N5" s="42"/>
      <c r="O5" s="32"/>
      <c r="P5" s="5" t="s">
        <v>1</v>
      </c>
      <c r="Q5" s="32"/>
      <c r="R5" s="5" t="s">
        <v>2</v>
      </c>
      <c r="S5" s="42"/>
      <c r="T5" s="42"/>
      <c r="U5" s="42"/>
      <c r="V5" s="5" t="s">
        <v>1</v>
      </c>
      <c r="W5" s="32"/>
      <c r="X5" s="5" t="s">
        <v>2</v>
      </c>
      <c r="Y5" s="42"/>
      <c r="Z5" s="42"/>
      <c r="AA5" s="42"/>
      <c r="AB5" s="5" t="s">
        <v>1</v>
      </c>
      <c r="AC5" s="32"/>
      <c r="AD5" s="84" t="s">
        <v>2</v>
      </c>
      <c r="AE5" s="88"/>
      <c r="AF5" s="88"/>
      <c r="AG5" s="89"/>
      <c r="AH5" s="5" t="s">
        <v>1</v>
      </c>
      <c r="AI5" s="32"/>
      <c r="AJ5" s="84" t="s">
        <v>2</v>
      </c>
      <c r="AK5" s="88"/>
      <c r="AL5" s="88"/>
      <c r="AM5" s="89"/>
      <c r="AN5" s="5" t="s">
        <v>1</v>
      </c>
      <c r="AO5" s="32"/>
      <c r="AP5" s="84" t="s">
        <v>2</v>
      </c>
      <c r="AQ5" s="88"/>
      <c r="AR5" s="88"/>
      <c r="AS5" s="89"/>
      <c r="AT5" s="5" t="s">
        <v>1</v>
      </c>
      <c r="AU5" s="32"/>
      <c r="AV5" s="84" t="s">
        <v>2</v>
      </c>
      <c r="AW5" s="88"/>
      <c r="AX5" s="88"/>
      <c r="AY5" s="89"/>
      <c r="AZ5" s="5" t="s">
        <v>1</v>
      </c>
      <c r="BA5" s="32"/>
      <c r="BB5" s="84" t="s">
        <v>2</v>
      </c>
      <c r="BC5" s="88"/>
      <c r="BD5" s="88"/>
      <c r="BE5" s="89"/>
      <c r="BF5" s="5" t="s">
        <v>1</v>
      </c>
      <c r="BG5" s="32"/>
      <c r="BH5" s="84" t="s">
        <v>2</v>
      </c>
      <c r="BI5" s="88"/>
      <c r="BJ5" s="88"/>
      <c r="BK5" s="89"/>
      <c r="BL5" s="5" t="s">
        <v>1</v>
      </c>
      <c r="BM5" s="32"/>
      <c r="BN5" s="84" t="s">
        <v>2</v>
      </c>
      <c r="BO5" s="88"/>
      <c r="BP5" s="88"/>
      <c r="BQ5" s="89"/>
      <c r="BR5" s="5" t="s">
        <v>1</v>
      </c>
      <c r="BS5" s="32"/>
      <c r="BT5" s="84" t="s">
        <v>2</v>
      </c>
      <c r="BU5" s="88"/>
      <c r="BV5" s="88"/>
      <c r="BW5" s="89"/>
      <c r="BX5" s="5" t="s">
        <v>1</v>
      </c>
      <c r="BY5" s="32"/>
      <c r="BZ5" s="84" t="s">
        <v>2</v>
      </c>
      <c r="CA5" s="88"/>
      <c r="CB5" s="88"/>
      <c r="CC5" s="89"/>
      <c r="CD5" s="5" t="s">
        <v>1</v>
      </c>
      <c r="CE5" s="32"/>
      <c r="CF5" s="84" t="s">
        <v>2</v>
      </c>
      <c r="CG5" s="88"/>
      <c r="CH5" s="88"/>
      <c r="CI5" s="89"/>
      <c r="CJ5" s="5" t="s">
        <v>1</v>
      </c>
      <c r="CK5" s="32"/>
      <c r="CL5" s="84" t="s">
        <v>2</v>
      </c>
      <c r="CM5" s="88"/>
      <c r="CN5" s="88"/>
      <c r="CO5" s="89"/>
      <c r="CP5" s="5" t="s">
        <v>1</v>
      </c>
      <c r="CQ5" s="32"/>
      <c r="CR5" s="84" t="s">
        <v>2</v>
      </c>
      <c r="CS5" s="88"/>
      <c r="CT5" s="88"/>
      <c r="CU5" s="89"/>
      <c r="CV5" s="5" t="s">
        <v>1</v>
      </c>
      <c r="CW5" s="32"/>
      <c r="CX5" s="84" t="s">
        <v>2</v>
      </c>
      <c r="CY5" s="88"/>
      <c r="CZ5" s="88"/>
      <c r="DA5" s="89"/>
      <c r="DB5" s="5" t="s">
        <v>1</v>
      </c>
      <c r="DC5" s="32"/>
      <c r="DD5" s="84" t="s">
        <v>2</v>
      </c>
      <c r="DE5" s="88"/>
      <c r="DF5" s="88"/>
      <c r="DG5" s="89"/>
      <c r="DH5" s="5" t="s">
        <v>1</v>
      </c>
      <c r="DI5" s="32"/>
      <c r="DJ5" s="84" t="s">
        <v>2</v>
      </c>
      <c r="DK5" s="85"/>
      <c r="DL5" s="85"/>
      <c r="DM5" s="86"/>
      <c r="DN5" s="5" t="s">
        <v>1</v>
      </c>
      <c r="DO5" s="32"/>
      <c r="DP5" s="84" t="s">
        <v>2</v>
      </c>
      <c r="DQ5" s="88"/>
      <c r="DR5" s="88"/>
      <c r="DS5" s="89"/>
      <c r="DT5" s="5" t="s">
        <v>1</v>
      </c>
      <c r="DU5" s="32"/>
      <c r="DV5" s="84" t="s">
        <v>2</v>
      </c>
      <c r="DW5" s="88"/>
      <c r="DX5" s="88"/>
      <c r="DY5" s="89"/>
      <c r="DZ5" s="5" t="s">
        <v>1</v>
      </c>
      <c r="EA5" s="32"/>
      <c r="EB5" s="84" t="s">
        <v>2</v>
      </c>
      <c r="EC5" s="88"/>
      <c r="ED5" s="88"/>
      <c r="EE5" s="89"/>
      <c r="EF5" s="5" t="s">
        <v>1</v>
      </c>
      <c r="EG5" s="32"/>
      <c r="EH5" s="84" t="s">
        <v>2</v>
      </c>
      <c r="EI5" s="88"/>
      <c r="EJ5" s="88"/>
      <c r="EK5" s="89"/>
      <c r="EL5" s="5" t="s">
        <v>1</v>
      </c>
      <c r="EM5" s="32"/>
      <c r="EN5" s="84" t="s">
        <v>2</v>
      </c>
      <c r="EO5" s="88"/>
      <c r="EP5" s="88"/>
      <c r="EQ5" s="89"/>
      <c r="ER5" s="5" t="s">
        <v>1</v>
      </c>
      <c r="ES5" s="32"/>
      <c r="ET5" s="84" t="s">
        <v>2</v>
      </c>
      <c r="EU5" s="88"/>
      <c r="EV5" s="88"/>
      <c r="EW5" s="89"/>
      <c r="EX5" s="5" t="s">
        <v>1</v>
      </c>
      <c r="EY5" s="32"/>
      <c r="EZ5" s="84" t="s">
        <v>2</v>
      </c>
      <c r="FA5" s="88"/>
      <c r="FB5" s="88"/>
      <c r="FC5" s="89"/>
      <c r="FD5" s="5" t="s">
        <v>1</v>
      </c>
      <c r="FE5" s="69"/>
      <c r="FF5" s="84" t="s">
        <v>2</v>
      </c>
      <c r="FG5" s="88"/>
      <c r="FH5" s="88"/>
      <c r="FI5" s="89"/>
      <c r="FJ5" s="5" t="s">
        <v>1</v>
      </c>
      <c r="FK5" s="69"/>
      <c r="FL5" s="84" t="s">
        <v>2</v>
      </c>
      <c r="FM5" s="88"/>
      <c r="FN5" s="88"/>
      <c r="FO5" s="89"/>
      <c r="FP5" s="81"/>
      <c r="FQ5" s="82"/>
      <c r="FR5" s="83"/>
    </row>
    <row r="6" spans="1:174" ht="30.75" customHeight="1">
      <c r="A6" s="33" t="s">
        <v>3</v>
      </c>
      <c r="B6" s="30"/>
      <c r="C6" s="6"/>
      <c r="D6" s="30"/>
      <c r="E6" s="30"/>
      <c r="F6" s="33"/>
      <c r="G6" s="6"/>
      <c r="H6" s="30"/>
      <c r="I6" s="6"/>
      <c r="J6" s="33"/>
      <c r="K6" s="30"/>
      <c r="L6" s="33"/>
      <c r="M6" s="6"/>
      <c r="N6" s="30"/>
      <c r="O6" s="6"/>
      <c r="P6" s="33"/>
      <c r="Q6" s="30"/>
      <c r="R6" s="33"/>
      <c r="S6" s="6"/>
      <c r="T6" s="30"/>
      <c r="U6" s="30"/>
      <c r="V6" s="33"/>
      <c r="W6" s="30"/>
      <c r="X6" s="33"/>
      <c r="Y6" s="6"/>
      <c r="Z6" s="30"/>
      <c r="AA6" s="30"/>
      <c r="AB6" s="33"/>
      <c r="AC6" s="30"/>
      <c r="AD6" s="33"/>
      <c r="AE6" s="6"/>
      <c r="AF6" s="30"/>
      <c r="AG6" s="6"/>
      <c r="AH6" s="33"/>
      <c r="AI6" s="30"/>
      <c r="AJ6" s="33"/>
      <c r="AK6" s="6"/>
      <c r="AL6" s="30"/>
      <c r="AM6" s="6"/>
      <c r="AN6" s="33"/>
      <c r="AO6" s="30"/>
      <c r="AP6" s="33"/>
      <c r="AQ6" s="6"/>
      <c r="AR6" s="30"/>
      <c r="AS6" s="6"/>
      <c r="AT6" s="33"/>
      <c r="AU6" s="30"/>
      <c r="AV6" s="33"/>
      <c r="AW6" s="6"/>
      <c r="AX6" s="30"/>
      <c r="AY6" s="6"/>
      <c r="AZ6" s="33"/>
      <c r="BA6" s="30"/>
      <c r="BB6" s="33"/>
      <c r="BC6" s="6"/>
      <c r="BD6" s="30"/>
      <c r="BE6" s="6"/>
      <c r="BF6" s="33"/>
      <c r="BG6" s="30"/>
      <c r="BH6" s="33"/>
      <c r="BI6" s="6"/>
      <c r="BJ6" s="30"/>
      <c r="BK6" s="6"/>
      <c r="BL6" s="33"/>
      <c r="BM6" s="30"/>
      <c r="BN6" s="33"/>
      <c r="BO6" s="6"/>
      <c r="BP6" s="30"/>
      <c r="BQ6" s="6"/>
      <c r="BR6" s="33"/>
      <c r="BS6" s="30"/>
      <c r="BT6" s="33"/>
      <c r="BU6" s="6"/>
      <c r="BV6" s="30"/>
      <c r="BW6" s="6"/>
      <c r="BX6" s="33"/>
      <c r="BY6" s="30"/>
      <c r="BZ6" s="33"/>
      <c r="CA6" s="6"/>
      <c r="CB6" s="30"/>
      <c r="CC6" s="6"/>
      <c r="CD6" s="33"/>
      <c r="CE6" s="30"/>
      <c r="CF6" s="33"/>
      <c r="CG6" s="6"/>
      <c r="CH6" s="30"/>
      <c r="CI6" s="6"/>
      <c r="CJ6" s="33"/>
      <c r="CK6" s="30"/>
      <c r="CL6" s="33"/>
      <c r="CM6" s="6"/>
      <c r="CN6" s="30"/>
      <c r="CO6" s="6"/>
      <c r="CP6" s="33"/>
      <c r="CQ6" s="30"/>
      <c r="CR6" s="33"/>
      <c r="CS6" s="6"/>
      <c r="CT6" s="30"/>
      <c r="CU6" s="6"/>
      <c r="CV6" s="33"/>
      <c r="CW6" s="30"/>
      <c r="CX6" s="33"/>
      <c r="CY6" s="6"/>
      <c r="CZ6" s="30"/>
      <c r="DA6" s="6"/>
      <c r="DB6" s="33"/>
      <c r="DC6" s="30"/>
      <c r="DD6" s="33"/>
      <c r="DE6" s="6"/>
      <c r="DF6" s="30"/>
      <c r="DG6" s="6"/>
      <c r="DH6" s="33"/>
      <c r="DI6" s="30"/>
      <c r="DJ6" s="33"/>
      <c r="DK6" s="6"/>
      <c r="DL6" s="30"/>
      <c r="DM6" s="6"/>
      <c r="DN6" s="33"/>
      <c r="DO6" s="30"/>
      <c r="DP6" s="33"/>
      <c r="DQ6" s="6"/>
      <c r="DR6" s="30"/>
      <c r="DS6" s="6"/>
      <c r="DT6" s="33"/>
      <c r="DU6" s="30"/>
      <c r="DV6" s="33"/>
      <c r="DW6" s="6"/>
      <c r="DX6" s="30"/>
      <c r="DY6" s="6"/>
      <c r="DZ6" s="33"/>
      <c r="EA6" s="30"/>
      <c r="EB6" s="33"/>
      <c r="EC6" s="6"/>
      <c r="ED6" s="30"/>
      <c r="EE6" s="6"/>
      <c r="EF6" s="33"/>
      <c r="EG6" s="30"/>
      <c r="EH6" s="33"/>
      <c r="EI6" s="6"/>
      <c r="EJ6" s="30"/>
      <c r="EK6" s="6"/>
      <c r="EL6" s="33"/>
      <c r="EM6" s="30"/>
      <c r="EN6" s="33"/>
      <c r="EO6" s="6"/>
      <c r="EP6" s="30"/>
      <c r="EQ6" s="6"/>
      <c r="ER6" s="33"/>
      <c r="ES6" s="30"/>
      <c r="ET6" s="33"/>
      <c r="EU6" s="6"/>
      <c r="EV6" s="30"/>
      <c r="EW6" s="6"/>
      <c r="EX6" s="33"/>
      <c r="EY6" s="30"/>
      <c r="EZ6" s="33"/>
      <c r="FA6" s="6"/>
      <c r="FB6" s="30"/>
      <c r="FC6" s="6"/>
      <c r="FD6" s="33"/>
      <c r="FE6" s="6"/>
      <c r="FF6" s="33"/>
      <c r="FG6" s="6"/>
      <c r="FH6" s="30"/>
      <c r="FI6" s="30"/>
      <c r="FJ6" s="33"/>
      <c r="FK6" s="6"/>
      <c r="FL6" s="33"/>
      <c r="FM6" s="6"/>
      <c r="FN6" s="30"/>
      <c r="FO6" s="30"/>
      <c r="FP6" s="33" t="s">
        <v>3</v>
      </c>
      <c r="FQ6" s="30"/>
      <c r="FR6" s="6"/>
    </row>
    <row r="7" spans="1:176" ht="30.75" customHeight="1">
      <c r="A7" s="45"/>
      <c r="B7" s="12" t="s">
        <v>14</v>
      </c>
      <c r="C7" s="9"/>
      <c r="D7" s="26">
        <v>15728741</v>
      </c>
      <c r="E7" s="26"/>
      <c r="F7" s="59">
        <f>ROUND(D7/D$16*100,1)</f>
        <v>29.3</v>
      </c>
      <c r="G7" s="60"/>
      <c r="H7" s="61">
        <f>ROUND(D7/D$13*100,1)</f>
        <v>35.8</v>
      </c>
      <c r="I7" s="3"/>
      <c r="J7" s="45">
        <v>16608265</v>
      </c>
      <c r="K7" s="26"/>
      <c r="L7" s="59">
        <f>ROUND(J7/J$16*100,1)</f>
        <v>31</v>
      </c>
      <c r="M7" s="60"/>
      <c r="N7" s="61">
        <f>ROUND(J7/J$13*100,1)</f>
        <v>37.2</v>
      </c>
      <c r="O7" s="3"/>
      <c r="P7" s="45">
        <v>16872602</v>
      </c>
      <c r="Q7" s="26"/>
      <c r="R7" s="59">
        <f>ROUND(P7/P$16*100,1)</f>
        <v>31.9</v>
      </c>
      <c r="S7" s="60"/>
      <c r="T7" s="61">
        <f>ROUND(P7/P$13*100,1)</f>
        <v>38.1</v>
      </c>
      <c r="U7" s="61"/>
      <c r="V7" s="22">
        <v>17237391</v>
      </c>
      <c r="W7" s="26"/>
      <c r="X7" s="59">
        <f>ROUND(V7/V$16*100,1)</f>
        <v>31.1</v>
      </c>
      <c r="Y7" s="60"/>
      <c r="Z7" s="61">
        <f>ROUND(V7/V$13*100,1)</f>
        <v>37.5</v>
      </c>
      <c r="AA7" s="61"/>
      <c r="AB7" s="22">
        <v>16432987</v>
      </c>
      <c r="AC7" s="26"/>
      <c r="AD7" s="59">
        <f>ROUND(AB7/AB$16*100,1)</f>
        <v>29.8</v>
      </c>
      <c r="AE7" s="60"/>
      <c r="AF7" s="61">
        <f>ROUND(AB7/AB$13*100,1)</f>
        <v>35.3</v>
      </c>
      <c r="AG7" s="3"/>
      <c r="AH7" s="22">
        <v>17456122</v>
      </c>
      <c r="AI7" s="26"/>
      <c r="AJ7" s="59">
        <f>ROUND(AH7/AH$16*100,1)</f>
        <v>32.1</v>
      </c>
      <c r="AK7" s="60"/>
      <c r="AL7" s="61">
        <f>ROUND(AH7/AH$13*100,1)</f>
        <v>36.9</v>
      </c>
      <c r="AM7" s="3"/>
      <c r="AN7" s="22">
        <v>17406306</v>
      </c>
      <c r="AO7" s="26"/>
      <c r="AP7" s="59">
        <f>ROUND(AN7/AN$16*100,1)</f>
        <v>32.3</v>
      </c>
      <c r="AQ7" s="60"/>
      <c r="AR7" s="61">
        <f>ROUND(AN7/AN$13*100,1)</f>
        <v>37.5</v>
      </c>
      <c r="AS7" s="3"/>
      <c r="AT7" s="22">
        <v>15556230</v>
      </c>
      <c r="AU7" s="26"/>
      <c r="AV7" s="59">
        <f>ROUND(AT7/AT$16*100,1)</f>
        <v>30.2</v>
      </c>
      <c r="AW7" s="60"/>
      <c r="AX7" s="61">
        <f>ROUND(AT7/AT$13*100,1)</f>
        <v>36.3</v>
      </c>
      <c r="AY7" s="3"/>
      <c r="AZ7" s="22">
        <v>15425989</v>
      </c>
      <c r="BA7" s="26"/>
      <c r="BB7" s="59">
        <f>ROUND(AZ7/AZ$16*100,1)</f>
        <v>31</v>
      </c>
      <c r="BC7" s="60"/>
      <c r="BD7" s="61">
        <f>ROUND(AZ7/AZ$13*100,1)</f>
        <v>37.4</v>
      </c>
      <c r="BE7" s="3"/>
      <c r="BF7" s="22">
        <v>16306851</v>
      </c>
      <c r="BG7" s="26"/>
      <c r="BH7" s="59">
        <f>ROUND(BF7/BF$16*100,1)</f>
        <v>33.3</v>
      </c>
      <c r="BI7" s="60"/>
      <c r="BJ7" s="61">
        <f>ROUND(BF7/BF$13*100,1)</f>
        <v>39.8</v>
      </c>
      <c r="BK7" s="3"/>
      <c r="BL7" s="22">
        <v>17137360</v>
      </c>
      <c r="BM7" s="26"/>
      <c r="BN7" s="59">
        <f>ROUND(BL7/BL$16*100,1)</f>
        <v>35.2</v>
      </c>
      <c r="BO7" s="60"/>
      <c r="BP7" s="61">
        <f>ROUND(BL7/BL$13*100,1)</f>
        <v>40.6</v>
      </c>
      <c r="BQ7" s="3"/>
      <c r="BR7" s="22">
        <v>18345200</v>
      </c>
      <c r="BS7" s="26"/>
      <c r="BT7" s="59">
        <f>ROUND(BR7/BR$16*100,1)</f>
        <v>37.9</v>
      </c>
      <c r="BU7" s="60"/>
      <c r="BV7" s="61">
        <f>ROUND(BR7/BR$13*100,1)</f>
        <v>43.4</v>
      </c>
      <c r="BW7" s="3"/>
      <c r="BX7" s="22">
        <v>20793974</v>
      </c>
      <c r="BY7" s="26"/>
      <c r="BZ7" s="59">
        <f aca="true" t="shared" si="0" ref="BZ7:BZ16">ROUND(BX7/BX$16*100,1)</f>
        <v>43.1</v>
      </c>
      <c r="CA7" s="60"/>
      <c r="CB7" s="61">
        <f aca="true" t="shared" si="1" ref="CB7:CB13">ROUND(BX7/BX$13*100,1)</f>
        <v>49.9</v>
      </c>
      <c r="CC7" s="3"/>
      <c r="CD7" s="22">
        <v>20012065</v>
      </c>
      <c r="CE7" s="26"/>
      <c r="CF7" s="59">
        <f>ROUND(CD7/CD$16*100,1)</f>
        <v>41.7</v>
      </c>
      <c r="CG7" s="60"/>
      <c r="CH7" s="61">
        <f>ROUND(CD7/CD$13*100,1)</f>
        <v>48.4</v>
      </c>
      <c r="CI7" s="3"/>
      <c r="CJ7" s="22">
        <v>16508841</v>
      </c>
      <c r="CK7" s="26"/>
      <c r="CL7" s="59">
        <f>ROUND(CJ7/CJ$16*100,1)</f>
        <v>32.4</v>
      </c>
      <c r="CM7" s="60"/>
      <c r="CN7" s="61">
        <f>ROUND(CJ7/CJ$13*100,1)</f>
        <v>38.8</v>
      </c>
      <c r="CO7" s="3"/>
      <c r="CP7" s="22">
        <v>15932318</v>
      </c>
      <c r="CQ7" s="26"/>
      <c r="CR7" s="59">
        <f>ROUND(CP7/CP$16*100,1)</f>
        <v>31.8</v>
      </c>
      <c r="CS7" s="60"/>
      <c r="CT7" s="61">
        <f>ROUND(CP7/CP$13*100,1)</f>
        <v>38.3</v>
      </c>
      <c r="CU7" s="3"/>
      <c r="CV7" s="22">
        <v>15735438</v>
      </c>
      <c r="CW7" s="26"/>
      <c r="CX7" s="59">
        <f>ROUND(CV7/CV$16*100,1)</f>
        <v>30.2</v>
      </c>
      <c r="CY7" s="60"/>
      <c r="CZ7" s="61">
        <f>ROUND(CV7/CV$13*100,1)</f>
        <v>35.6</v>
      </c>
      <c r="DA7" s="3"/>
      <c r="DB7" s="34">
        <v>16116742</v>
      </c>
      <c r="DC7" s="31"/>
      <c r="DD7" s="35">
        <f>ROUND(DB7/DB$16*100,1)</f>
        <v>31.6</v>
      </c>
      <c r="DE7" s="36"/>
      <c r="DF7" s="37">
        <f>ROUND(DB7/DB$13*100,1)</f>
        <v>37.8</v>
      </c>
      <c r="DG7" s="3"/>
      <c r="DH7" s="34">
        <v>16809190</v>
      </c>
      <c r="DI7" s="31"/>
      <c r="DJ7" s="35">
        <f>ROUND(DH7/DH$16*100,1)</f>
        <v>32.6</v>
      </c>
      <c r="DK7" s="36"/>
      <c r="DL7" s="37">
        <f>ROUND(DH7/DH$13*100,1)</f>
        <v>38.8</v>
      </c>
      <c r="DM7" s="3"/>
      <c r="DN7" s="34">
        <v>17794000</v>
      </c>
      <c r="DO7" s="31"/>
      <c r="DP7" s="35">
        <f>ROUND(DN7/DN$16*100,1)</f>
        <v>34.4</v>
      </c>
      <c r="DQ7" s="36"/>
      <c r="DR7" s="37">
        <f>ROUND(DN7/DN$13*100,1)</f>
        <v>40.4</v>
      </c>
      <c r="DS7" s="3"/>
      <c r="DT7" s="34">
        <v>20142594</v>
      </c>
      <c r="DU7" s="31"/>
      <c r="DV7" s="35">
        <f>ROUND(DT7/DT$16*100,1)</f>
        <v>38.7</v>
      </c>
      <c r="DW7" s="36"/>
      <c r="DX7" s="37">
        <f>ROUND(DT7/DT$13*100,1)</f>
        <v>44.7</v>
      </c>
      <c r="DY7" s="3"/>
      <c r="DZ7" s="34">
        <v>20251648</v>
      </c>
      <c r="EA7" s="31"/>
      <c r="EB7" s="35">
        <f>ROUND(DZ7/DZ$16*100,1)</f>
        <v>39.2</v>
      </c>
      <c r="EC7" s="36"/>
      <c r="ED7" s="37">
        <f>ROUND(DZ7/DZ$13*100,1)</f>
        <v>45.2</v>
      </c>
      <c r="EE7" s="3"/>
      <c r="EF7" s="34">
        <v>20542835</v>
      </c>
      <c r="EG7" s="31"/>
      <c r="EH7" s="35">
        <v>40.4</v>
      </c>
      <c r="EI7" s="36"/>
      <c r="EJ7" s="37">
        <v>46.7</v>
      </c>
      <c r="EK7" s="3"/>
      <c r="EL7" s="34">
        <v>20620136</v>
      </c>
      <c r="EM7" s="31"/>
      <c r="EN7" s="35">
        <v>40.9</v>
      </c>
      <c r="EO7" s="36"/>
      <c r="EP7" s="37">
        <v>47.4</v>
      </c>
      <c r="EQ7" s="3"/>
      <c r="ER7" s="34">
        <v>20703561</v>
      </c>
      <c r="ES7" s="31"/>
      <c r="ET7" s="35">
        <v>40.7</v>
      </c>
      <c r="EU7" s="36"/>
      <c r="EV7" s="37">
        <v>47.1</v>
      </c>
      <c r="EW7" s="3"/>
      <c r="EX7" s="34">
        <v>20524577</v>
      </c>
      <c r="EY7" s="31"/>
      <c r="EZ7" s="35">
        <v>33.2</v>
      </c>
      <c r="FA7" s="36"/>
      <c r="FB7" s="37">
        <v>38.3</v>
      </c>
      <c r="FC7" s="3"/>
      <c r="FD7" s="34">
        <v>22203878</v>
      </c>
      <c r="FE7" s="3"/>
      <c r="FF7" s="35">
        <v>32.5</v>
      </c>
      <c r="FG7" s="36"/>
      <c r="FH7" s="37">
        <v>37.2</v>
      </c>
      <c r="FI7" s="3"/>
      <c r="FJ7" s="22">
        <v>23130385</v>
      </c>
      <c r="FK7" s="15"/>
      <c r="FL7" s="46">
        <v>36.3</v>
      </c>
      <c r="FM7" s="47"/>
      <c r="FN7" s="48">
        <v>40.4</v>
      </c>
      <c r="FO7" s="3"/>
      <c r="FP7" s="45"/>
      <c r="FQ7" s="12" t="s">
        <v>14</v>
      </c>
      <c r="FR7" s="9"/>
      <c r="FS7" s="74"/>
      <c r="FT7" s="62"/>
    </row>
    <row r="8" spans="1:176" ht="30.75" customHeight="1">
      <c r="A8" s="45"/>
      <c r="B8" s="12" t="s">
        <v>15</v>
      </c>
      <c r="C8" s="9"/>
      <c r="D8" s="26">
        <v>870597</v>
      </c>
      <c r="E8" s="26"/>
      <c r="F8" s="59">
        <f>ROUND(D8/D$16*100,1)</f>
        <v>1.6</v>
      </c>
      <c r="G8" s="60"/>
      <c r="H8" s="61">
        <f aca="true" t="shared" si="2" ref="H8:H13">ROUND(D8/D$13*100,1)</f>
        <v>2</v>
      </c>
      <c r="I8" s="3"/>
      <c r="J8" s="45">
        <v>895964</v>
      </c>
      <c r="K8" s="26"/>
      <c r="L8" s="59">
        <f>ROUND(J8/J$16*100,1)</f>
        <v>1.7</v>
      </c>
      <c r="M8" s="60"/>
      <c r="N8" s="61">
        <f>ROUND(J8/J$13*100,1)</f>
        <v>2</v>
      </c>
      <c r="O8" s="3"/>
      <c r="P8" s="45">
        <v>394501</v>
      </c>
      <c r="Q8" s="26"/>
      <c r="R8" s="59">
        <f>ROUND(P8/P$16*100,1)</f>
        <v>0.7</v>
      </c>
      <c r="S8" s="60"/>
      <c r="T8" s="61">
        <f>ROUND(P8/P$13*100,1)</f>
        <v>0.9</v>
      </c>
      <c r="U8" s="61"/>
      <c r="V8" s="22">
        <v>128611</v>
      </c>
      <c r="W8" s="26"/>
      <c r="X8" s="59">
        <f>ROUND(V8/V$16*100,1)</f>
        <v>0.2</v>
      </c>
      <c r="Y8" s="60"/>
      <c r="Z8" s="61">
        <f aca="true" t="shared" si="3" ref="Z8:Z13">ROUND(V8/V$13*100,1)</f>
        <v>0.3</v>
      </c>
      <c r="AA8" s="61"/>
      <c r="AB8" s="22">
        <v>130661</v>
      </c>
      <c r="AC8" s="26"/>
      <c r="AD8" s="59">
        <f>ROUND(AB8/AB$16*100,1)</f>
        <v>0.2</v>
      </c>
      <c r="AE8" s="60"/>
      <c r="AF8" s="61">
        <f aca="true" t="shared" si="4" ref="AF8:AF13">ROUND(AB8/AB$13*100,1)</f>
        <v>0.3</v>
      </c>
      <c r="AG8" s="3"/>
      <c r="AH8" s="22">
        <v>132292</v>
      </c>
      <c r="AI8" s="26"/>
      <c r="AJ8" s="59">
        <f>ROUND(AH8/AH$16*100,1)</f>
        <v>0.2</v>
      </c>
      <c r="AK8" s="60"/>
      <c r="AL8" s="61">
        <f aca="true" t="shared" si="5" ref="AL8:AL13">ROUND(AH8/AH$13*100,1)</f>
        <v>0.3</v>
      </c>
      <c r="AM8" s="3"/>
      <c r="AN8" s="22">
        <v>133002</v>
      </c>
      <c r="AO8" s="26"/>
      <c r="AP8" s="59">
        <f>ROUND(AN8/AN$16*100,1)</f>
        <v>0.2</v>
      </c>
      <c r="AQ8" s="60"/>
      <c r="AR8" s="61">
        <f aca="true" t="shared" si="6" ref="AR8:AR13">ROUND(AN8/AN$13*100,1)</f>
        <v>0.3</v>
      </c>
      <c r="AS8" s="3"/>
      <c r="AT8" s="22">
        <v>138498</v>
      </c>
      <c r="AU8" s="26"/>
      <c r="AV8" s="59">
        <f>ROUND(AT8/AT$16*100,1)</f>
        <v>0.3</v>
      </c>
      <c r="AW8" s="60"/>
      <c r="AX8" s="61">
        <f aca="true" t="shared" si="7" ref="AX8:AX13">ROUND(AT8/AT$13*100,1)</f>
        <v>0.3</v>
      </c>
      <c r="AY8" s="3"/>
      <c r="AZ8" s="22">
        <v>174153</v>
      </c>
      <c r="BA8" s="26"/>
      <c r="BB8" s="59">
        <f>ROUND(AZ8/AZ$16*100,1)</f>
        <v>0.3</v>
      </c>
      <c r="BC8" s="60"/>
      <c r="BD8" s="61">
        <f aca="true" t="shared" si="8" ref="BD8:BD13">ROUND(AZ8/AZ$13*100,1)</f>
        <v>0.4</v>
      </c>
      <c r="BE8" s="3"/>
      <c r="BF8" s="22">
        <v>402981</v>
      </c>
      <c r="BG8" s="26"/>
      <c r="BH8" s="59">
        <f>ROUND(BF8/BF$16*100,1)</f>
        <v>0.8</v>
      </c>
      <c r="BI8" s="60"/>
      <c r="BJ8" s="61">
        <f aca="true" t="shared" si="9" ref="BJ8:BJ13">ROUND(BF8/BF$13*100,1)</f>
        <v>1</v>
      </c>
      <c r="BK8" s="3"/>
      <c r="BL8" s="22">
        <v>853575</v>
      </c>
      <c r="BM8" s="26"/>
      <c r="BN8" s="59">
        <f>ROUND(BL8/BL$16*100,1)</f>
        <v>1.8</v>
      </c>
      <c r="BO8" s="60"/>
      <c r="BP8" s="61">
        <f aca="true" t="shared" si="10" ref="BP8:BP13">ROUND(BL8/BL$13*100,1)</f>
        <v>2</v>
      </c>
      <c r="BQ8" s="3"/>
      <c r="BR8" s="22">
        <v>2358589</v>
      </c>
      <c r="BS8" s="26"/>
      <c r="BT8" s="59">
        <f>ROUND(BR8/BR$16*100,1)</f>
        <v>4.9</v>
      </c>
      <c r="BU8" s="60"/>
      <c r="BV8" s="61">
        <f aca="true" t="shared" si="11" ref="BV8:BV13">ROUND(BR8/BR$13*100,1)</f>
        <v>5.6</v>
      </c>
      <c r="BW8" s="3"/>
      <c r="BX8" s="22">
        <v>177468</v>
      </c>
      <c r="BY8" s="26"/>
      <c r="BZ8" s="59">
        <f t="shared" si="0"/>
        <v>0.4</v>
      </c>
      <c r="CA8" s="60"/>
      <c r="CB8" s="61">
        <f t="shared" si="1"/>
        <v>0.4</v>
      </c>
      <c r="CC8" s="3"/>
      <c r="CD8" s="22">
        <v>162330</v>
      </c>
      <c r="CE8" s="26"/>
      <c r="CF8" s="59">
        <f>ROUND(CD8/CD$16*100,1)</f>
        <v>0.3</v>
      </c>
      <c r="CG8" s="60"/>
      <c r="CH8" s="61">
        <f aca="true" t="shared" si="12" ref="CH8:CH13">ROUND(CD8/CD$13*100,1)</f>
        <v>0.4</v>
      </c>
      <c r="CI8" s="3"/>
      <c r="CJ8" s="22">
        <v>810283</v>
      </c>
      <c r="CK8" s="26"/>
      <c r="CL8" s="59">
        <f>ROUND(CJ8/CJ$16*100,1)</f>
        <v>1.6</v>
      </c>
      <c r="CM8" s="60"/>
      <c r="CN8" s="61">
        <f aca="true" t="shared" si="13" ref="CN8:CN13">ROUND(CJ8/CJ$13*100,1)</f>
        <v>1.9</v>
      </c>
      <c r="CO8" s="3"/>
      <c r="CP8" s="22">
        <v>1593264</v>
      </c>
      <c r="CQ8" s="26"/>
      <c r="CR8" s="59">
        <f>ROUND(CP8/CP$16*100,1)</f>
        <v>3.2</v>
      </c>
      <c r="CS8" s="60"/>
      <c r="CT8" s="61">
        <f aca="true" t="shared" si="14" ref="CT8:CT13">ROUND(CP8/CP$13*100,1)</f>
        <v>3.8</v>
      </c>
      <c r="CU8" s="3"/>
      <c r="CV8" s="22">
        <v>1703659</v>
      </c>
      <c r="CW8" s="26"/>
      <c r="CX8" s="59">
        <f>ROUND(CV8/CV$16*100,1)</f>
        <v>3.3</v>
      </c>
      <c r="CY8" s="60"/>
      <c r="CZ8" s="61">
        <f aca="true" t="shared" si="15" ref="CZ8:CZ13">ROUND(CV8/CV$13*100,1)</f>
        <v>3.9</v>
      </c>
      <c r="DA8" s="3"/>
      <c r="DB8" s="34">
        <v>1830934</v>
      </c>
      <c r="DC8" s="31"/>
      <c r="DD8" s="35">
        <f>ROUND(DB8/DB$16*100,1)</f>
        <v>3.6</v>
      </c>
      <c r="DE8" s="36"/>
      <c r="DF8" s="37">
        <f aca="true" t="shared" si="16" ref="DF8:DF13">ROUND(DB8/DB$13*100,1)</f>
        <v>4.3</v>
      </c>
      <c r="DG8" s="3"/>
      <c r="DH8" s="34">
        <v>2136827</v>
      </c>
      <c r="DI8" s="31"/>
      <c r="DJ8" s="35">
        <f>ROUND(DH8/DH$16*100,1)</f>
        <v>4.1</v>
      </c>
      <c r="DK8" s="36"/>
      <c r="DL8" s="37">
        <f aca="true" t="shared" si="17" ref="DL8:DL13">ROUND(DH8/DH$13*100,1)</f>
        <v>4.9</v>
      </c>
      <c r="DM8" s="3"/>
      <c r="DN8" s="34">
        <v>2534609</v>
      </c>
      <c r="DO8" s="31"/>
      <c r="DP8" s="35">
        <f>ROUND(DN8/DN$16*100,1)</f>
        <v>4.9</v>
      </c>
      <c r="DQ8" s="36"/>
      <c r="DR8" s="37">
        <f aca="true" t="shared" si="18" ref="DR8:DR13">ROUND(DN8/DN$13*100,1)</f>
        <v>5.8</v>
      </c>
      <c r="DS8" s="3"/>
      <c r="DT8" s="34">
        <v>2257839</v>
      </c>
      <c r="DU8" s="31"/>
      <c r="DV8" s="35">
        <f>ROUND(DT8/DT$16*100,1)</f>
        <v>4.3</v>
      </c>
      <c r="DW8" s="36"/>
      <c r="DX8" s="37">
        <f aca="true" t="shared" si="19" ref="DX8:DX13">ROUND(DT8/DT$13*100,1)</f>
        <v>5</v>
      </c>
      <c r="DY8" s="3"/>
      <c r="DZ8" s="34">
        <v>1924835</v>
      </c>
      <c r="EA8" s="31"/>
      <c r="EB8" s="35">
        <f>ROUND(DZ8/DZ$16*100,1)</f>
        <v>3.7</v>
      </c>
      <c r="EC8" s="36"/>
      <c r="ED8" s="37">
        <f aca="true" t="shared" si="20" ref="ED8:ED13">ROUND(DZ8/DZ$13*100,1)</f>
        <v>4.3</v>
      </c>
      <c r="EE8" s="3"/>
      <c r="EF8" s="34">
        <v>1990889</v>
      </c>
      <c r="EG8" s="31"/>
      <c r="EH8" s="35">
        <v>3.9</v>
      </c>
      <c r="EI8" s="36"/>
      <c r="EJ8" s="37">
        <v>4.5</v>
      </c>
      <c r="EK8" s="3"/>
      <c r="EL8" s="34">
        <v>2232233</v>
      </c>
      <c r="EM8" s="31"/>
      <c r="EN8" s="35">
        <v>4.4</v>
      </c>
      <c r="EO8" s="36"/>
      <c r="EP8" s="37">
        <v>5.1</v>
      </c>
      <c r="EQ8" s="3"/>
      <c r="ER8" s="34">
        <v>2184808</v>
      </c>
      <c r="ES8" s="31"/>
      <c r="ET8" s="35">
        <v>4.3</v>
      </c>
      <c r="EU8" s="36"/>
      <c r="EV8" s="37">
        <v>5</v>
      </c>
      <c r="EW8" s="3"/>
      <c r="EX8" s="34">
        <v>1799994</v>
      </c>
      <c r="EY8" s="31"/>
      <c r="EZ8" s="35">
        <v>2.9</v>
      </c>
      <c r="FA8" s="36"/>
      <c r="FB8" s="37">
        <v>3.4</v>
      </c>
      <c r="FC8" s="3"/>
      <c r="FD8" s="34">
        <v>1998906</v>
      </c>
      <c r="FE8" s="3"/>
      <c r="FF8" s="35">
        <v>2.9</v>
      </c>
      <c r="FG8" s="36"/>
      <c r="FH8" s="37">
        <v>3.4</v>
      </c>
      <c r="FI8" s="3"/>
      <c r="FJ8" s="22">
        <v>2310899</v>
      </c>
      <c r="FK8" s="15"/>
      <c r="FL8" s="46">
        <v>3.6</v>
      </c>
      <c r="FM8" s="47"/>
      <c r="FN8" s="48">
        <v>4</v>
      </c>
      <c r="FO8" s="3"/>
      <c r="FP8" s="45"/>
      <c r="FQ8" s="12" t="s">
        <v>15</v>
      </c>
      <c r="FR8" s="9"/>
      <c r="FS8" s="74"/>
      <c r="FT8" s="62"/>
    </row>
    <row r="9" spans="1:176" ht="30.75" customHeight="1">
      <c r="A9" s="45"/>
      <c r="B9" s="66" t="s">
        <v>82</v>
      </c>
      <c r="C9" s="9"/>
      <c r="D9" s="8" t="s">
        <v>4</v>
      </c>
      <c r="E9" s="26"/>
      <c r="F9" s="10" t="s">
        <v>4</v>
      </c>
      <c r="G9" s="60"/>
      <c r="H9" s="8" t="s">
        <v>4</v>
      </c>
      <c r="I9" s="3"/>
      <c r="J9" s="8" t="s">
        <v>4</v>
      </c>
      <c r="K9" s="26"/>
      <c r="L9" s="10" t="s">
        <v>4</v>
      </c>
      <c r="M9" s="60"/>
      <c r="N9" s="8" t="s">
        <v>4</v>
      </c>
      <c r="O9" s="3"/>
      <c r="P9" s="8" t="s">
        <v>4</v>
      </c>
      <c r="Q9" s="26"/>
      <c r="R9" s="10" t="s">
        <v>4</v>
      </c>
      <c r="S9" s="60"/>
      <c r="T9" s="8" t="s">
        <v>4</v>
      </c>
      <c r="U9" s="3"/>
      <c r="V9" s="8" t="s">
        <v>4</v>
      </c>
      <c r="W9" s="26"/>
      <c r="X9" s="10" t="s">
        <v>4</v>
      </c>
      <c r="Y9" s="60"/>
      <c r="Z9" s="8" t="s">
        <v>4</v>
      </c>
      <c r="AA9" s="3"/>
      <c r="AB9" s="22">
        <v>142188</v>
      </c>
      <c r="AC9" s="26"/>
      <c r="AD9" s="59">
        <f>ROUND(AB9/AB$16*100,1)</f>
        <v>0.3</v>
      </c>
      <c r="AE9" s="60"/>
      <c r="AF9" s="61">
        <f t="shared" si="4"/>
        <v>0.3</v>
      </c>
      <c r="AG9" s="3"/>
      <c r="AH9" s="22">
        <v>251731</v>
      </c>
      <c r="AI9" s="26"/>
      <c r="AJ9" s="59">
        <f>ROUND(AH9/AH$16*100,1)</f>
        <v>0.5</v>
      </c>
      <c r="AK9" s="60"/>
      <c r="AL9" s="61">
        <f t="shared" si="5"/>
        <v>0.5</v>
      </c>
      <c r="AM9" s="3"/>
      <c r="AN9" s="22">
        <v>235019</v>
      </c>
      <c r="AO9" s="26"/>
      <c r="AP9" s="59">
        <f>ROUND(AN9/AN$16*100,1)</f>
        <v>0.4</v>
      </c>
      <c r="AQ9" s="60"/>
      <c r="AR9" s="61">
        <f t="shared" si="6"/>
        <v>0.5</v>
      </c>
      <c r="AS9" s="3"/>
      <c r="AT9" s="22">
        <v>237633</v>
      </c>
      <c r="AU9" s="26"/>
      <c r="AV9" s="59">
        <f>ROUND(AT9/AT$16*100,1)</f>
        <v>0.5</v>
      </c>
      <c r="AW9" s="60"/>
      <c r="AX9" s="61">
        <f t="shared" si="7"/>
        <v>0.6</v>
      </c>
      <c r="AY9" s="3"/>
      <c r="AZ9" s="22">
        <v>351289</v>
      </c>
      <c r="BA9" s="26"/>
      <c r="BB9" s="59">
        <f>ROUND(AZ9/AZ$16*100,1)</f>
        <v>0.7</v>
      </c>
      <c r="BC9" s="60"/>
      <c r="BD9" s="61">
        <f t="shared" si="8"/>
        <v>0.9</v>
      </c>
      <c r="BE9" s="3"/>
      <c r="BF9" s="22">
        <v>464113</v>
      </c>
      <c r="BG9" s="26"/>
      <c r="BH9" s="59">
        <f>ROUND(BF9/BF$16*100,1)</f>
        <v>0.9</v>
      </c>
      <c r="BI9" s="60"/>
      <c r="BJ9" s="61">
        <f t="shared" si="9"/>
        <v>1.1</v>
      </c>
      <c r="BK9" s="3"/>
      <c r="BL9" s="22">
        <v>872575</v>
      </c>
      <c r="BM9" s="26"/>
      <c r="BN9" s="59">
        <f>ROUND(BL9/BL$16*100,1)</f>
        <v>1.8</v>
      </c>
      <c r="BO9" s="60"/>
      <c r="BP9" s="61">
        <f t="shared" si="10"/>
        <v>2.1</v>
      </c>
      <c r="BQ9" s="3"/>
      <c r="BR9" s="22">
        <v>280920</v>
      </c>
      <c r="BS9" s="26"/>
      <c r="BT9" s="59">
        <f>ROUND(BR9/BR$16*100,1)</f>
        <v>0.6</v>
      </c>
      <c r="BU9" s="60"/>
      <c r="BV9" s="61">
        <f t="shared" si="11"/>
        <v>0.7</v>
      </c>
      <c r="BW9" s="3"/>
      <c r="BX9" s="22">
        <v>178317</v>
      </c>
      <c r="BY9" s="26"/>
      <c r="BZ9" s="59">
        <f t="shared" si="0"/>
        <v>0.4</v>
      </c>
      <c r="CA9" s="60"/>
      <c r="CB9" s="61">
        <f t="shared" si="1"/>
        <v>0.4</v>
      </c>
      <c r="CC9" s="3"/>
      <c r="CD9" s="22">
        <v>292888</v>
      </c>
      <c r="CE9" s="26"/>
      <c r="CF9" s="59">
        <f>ROUND(CD9/CD$16*100,1)</f>
        <v>0.6</v>
      </c>
      <c r="CG9" s="60"/>
      <c r="CH9" s="61">
        <f t="shared" si="12"/>
        <v>0.7</v>
      </c>
      <c r="CI9" s="3"/>
      <c r="CJ9" s="22">
        <v>216047</v>
      </c>
      <c r="CK9" s="26"/>
      <c r="CL9" s="59">
        <f>ROUND(CJ9/CJ$16*100,1)</f>
        <v>0.4</v>
      </c>
      <c r="CM9" s="60"/>
      <c r="CN9" s="61">
        <f t="shared" si="13"/>
        <v>0.5</v>
      </c>
      <c r="CO9" s="3"/>
      <c r="CP9" s="22">
        <v>156631</v>
      </c>
      <c r="CQ9" s="26"/>
      <c r="CR9" s="59">
        <f>ROUND(CP9/CP$16*100,1)</f>
        <v>0.3</v>
      </c>
      <c r="CS9" s="60"/>
      <c r="CT9" s="61">
        <f t="shared" si="14"/>
        <v>0.4</v>
      </c>
      <c r="CU9" s="3"/>
      <c r="CV9" s="22">
        <v>143621</v>
      </c>
      <c r="CW9" s="26"/>
      <c r="CX9" s="59">
        <f>ROUND(CV9/CV$16*100,1)</f>
        <v>0.3</v>
      </c>
      <c r="CY9" s="60"/>
      <c r="CZ9" s="61">
        <f t="shared" si="15"/>
        <v>0.3</v>
      </c>
      <c r="DA9" s="3"/>
      <c r="DB9" s="34">
        <v>50987</v>
      </c>
      <c r="DC9" s="31"/>
      <c r="DD9" s="35">
        <f>ROUND(DB9/DB$16*100,1)</f>
        <v>0.1</v>
      </c>
      <c r="DE9" s="36"/>
      <c r="DF9" s="37">
        <f t="shared" si="16"/>
        <v>0.1</v>
      </c>
      <c r="DG9" s="3"/>
      <c r="DH9" s="34">
        <v>50209</v>
      </c>
      <c r="DI9" s="31"/>
      <c r="DJ9" s="35">
        <f>ROUND(DH9/DH$16*100,1)</f>
        <v>0.1</v>
      </c>
      <c r="DK9" s="36"/>
      <c r="DL9" s="37">
        <f t="shared" si="17"/>
        <v>0.1</v>
      </c>
      <c r="DM9" s="3"/>
      <c r="DN9" s="34">
        <v>47675</v>
      </c>
      <c r="DO9" s="31"/>
      <c r="DP9" s="35">
        <f>ROUND(DN9/DN$16*100,1)</f>
        <v>0.1</v>
      </c>
      <c r="DQ9" s="36"/>
      <c r="DR9" s="37">
        <f t="shared" si="18"/>
        <v>0.1</v>
      </c>
      <c r="DS9" s="3"/>
      <c r="DT9" s="34">
        <v>47547</v>
      </c>
      <c r="DU9" s="31"/>
      <c r="DV9" s="35">
        <f>ROUND(DT9/DT$16*100,1)</f>
        <v>0.1</v>
      </c>
      <c r="DW9" s="36"/>
      <c r="DX9" s="37">
        <f t="shared" si="19"/>
        <v>0.1</v>
      </c>
      <c r="DY9" s="3"/>
      <c r="DZ9" s="34">
        <v>49320</v>
      </c>
      <c r="EA9" s="31"/>
      <c r="EB9" s="35">
        <f>ROUND(DZ9/DZ$16*100,1)</f>
        <v>0.1</v>
      </c>
      <c r="EC9" s="36"/>
      <c r="ED9" s="37">
        <f t="shared" si="20"/>
        <v>0.1</v>
      </c>
      <c r="EE9" s="3"/>
      <c r="EF9" s="34">
        <v>47258</v>
      </c>
      <c r="EG9" s="31"/>
      <c r="EH9" s="35">
        <v>0.1</v>
      </c>
      <c r="EI9" s="36"/>
      <c r="EJ9" s="37">
        <v>0.1</v>
      </c>
      <c r="EK9" s="3"/>
      <c r="EL9" s="34">
        <v>54946</v>
      </c>
      <c r="EM9" s="31"/>
      <c r="EN9" s="35">
        <v>0.1</v>
      </c>
      <c r="EO9" s="36"/>
      <c r="EP9" s="37">
        <v>0.1</v>
      </c>
      <c r="EQ9" s="3"/>
      <c r="ER9" s="34">
        <v>155782</v>
      </c>
      <c r="ES9" s="31"/>
      <c r="ET9" s="35">
        <v>0.3</v>
      </c>
      <c r="EU9" s="36"/>
      <c r="EV9" s="37">
        <v>0.4</v>
      </c>
      <c r="EW9" s="3"/>
      <c r="EX9" s="34">
        <v>84289</v>
      </c>
      <c r="EY9" s="31"/>
      <c r="EZ9" s="35">
        <v>0.1</v>
      </c>
      <c r="FA9" s="36"/>
      <c r="FB9" s="37">
        <v>0.2</v>
      </c>
      <c r="FC9" s="3"/>
      <c r="FD9" s="34">
        <v>99503</v>
      </c>
      <c r="FE9" s="3"/>
      <c r="FF9" s="35">
        <v>0.1</v>
      </c>
      <c r="FG9" s="36"/>
      <c r="FH9" s="37">
        <v>0.2</v>
      </c>
      <c r="FI9" s="3"/>
      <c r="FJ9" s="22">
        <v>77383</v>
      </c>
      <c r="FK9" s="15"/>
      <c r="FL9" s="46">
        <v>0.1</v>
      </c>
      <c r="FM9" s="47"/>
      <c r="FN9" s="48">
        <v>0.1</v>
      </c>
      <c r="FO9" s="3"/>
      <c r="FP9" s="45"/>
      <c r="FQ9" s="66" t="s">
        <v>82</v>
      </c>
      <c r="FR9" s="9"/>
      <c r="FS9" s="74"/>
      <c r="FT9" s="62"/>
    </row>
    <row r="10" spans="1:176" ht="30.75" customHeight="1">
      <c r="A10" s="45"/>
      <c r="B10" s="12" t="s">
        <v>16</v>
      </c>
      <c r="C10" s="9"/>
      <c r="D10" s="26">
        <v>8436385</v>
      </c>
      <c r="E10" s="26"/>
      <c r="F10" s="59">
        <f>ROUND(D10/D$16*100,1)</f>
        <v>15.7</v>
      </c>
      <c r="G10" s="60"/>
      <c r="H10" s="61">
        <f t="shared" si="2"/>
        <v>19.2</v>
      </c>
      <c r="I10" s="3"/>
      <c r="J10" s="45">
        <v>8862808</v>
      </c>
      <c r="K10" s="26"/>
      <c r="L10" s="59">
        <f>ROUND(J10/J$16*100,1)</f>
        <v>16.5</v>
      </c>
      <c r="M10" s="60"/>
      <c r="N10" s="61">
        <f>ROUND(J10/J$13*100,1)</f>
        <v>19.8</v>
      </c>
      <c r="O10" s="3"/>
      <c r="P10" s="45">
        <v>8777054</v>
      </c>
      <c r="Q10" s="26"/>
      <c r="R10" s="59">
        <f>ROUND(P10/P$16*100,1)</f>
        <v>16.6</v>
      </c>
      <c r="S10" s="60"/>
      <c r="T10" s="61">
        <f>ROUND(P10/P$13*100,1)</f>
        <v>19.8</v>
      </c>
      <c r="U10" s="61"/>
      <c r="V10" s="22">
        <v>9272814</v>
      </c>
      <c r="W10" s="26"/>
      <c r="X10" s="59">
        <f>ROUND(V10/V$16*100,1)</f>
        <v>16.7</v>
      </c>
      <c r="Y10" s="60"/>
      <c r="Z10" s="61">
        <f t="shared" si="3"/>
        <v>20.2</v>
      </c>
      <c r="AA10" s="61"/>
      <c r="AB10" s="22">
        <v>11132308</v>
      </c>
      <c r="AC10" s="26"/>
      <c r="AD10" s="59">
        <f>ROUND(AB10/AB$16*100,1)</f>
        <v>20.2</v>
      </c>
      <c r="AE10" s="60"/>
      <c r="AF10" s="61">
        <f t="shared" si="4"/>
        <v>23.9</v>
      </c>
      <c r="AG10" s="3"/>
      <c r="AH10" s="22">
        <v>11782870</v>
      </c>
      <c r="AI10" s="26"/>
      <c r="AJ10" s="59">
        <f>ROUND(AH10/AH$16*100,1)</f>
        <v>21.7</v>
      </c>
      <c r="AK10" s="60"/>
      <c r="AL10" s="61">
        <f t="shared" si="5"/>
        <v>24.9</v>
      </c>
      <c r="AM10" s="3"/>
      <c r="AN10" s="22">
        <v>11075261</v>
      </c>
      <c r="AO10" s="26"/>
      <c r="AP10" s="59">
        <f>ROUND(AN10/AN$16*100,1)</f>
        <v>20.5</v>
      </c>
      <c r="AQ10" s="60"/>
      <c r="AR10" s="61">
        <f t="shared" si="6"/>
        <v>23.9</v>
      </c>
      <c r="AS10" s="3"/>
      <c r="AT10" s="22">
        <v>10817819</v>
      </c>
      <c r="AU10" s="26"/>
      <c r="AV10" s="59">
        <f>ROUND(AT10/AT$16*100,1)</f>
        <v>21</v>
      </c>
      <c r="AW10" s="60"/>
      <c r="AX10" s="61">
        <f t="shared" si="7"/>
        <v>25.2</v>
      </c>
      <c r="AY10" s="3"/>
      <c r="AZ10" s="22">
        <v>9978502</v>
      </c>
      <c r="BA10" s="26"/>
      <c r="BB10" s="59">
        <f>ROUND(AZ10/AZ$16*100,1)</f>
        <v>20</v>
      </c>
      <c r="BC10" s="60"/>
      <c r="BD10" s="61">
        <f t="shared" si="8"/>
        <v>24.2</v>
      </c>
      <c r="BE10" s="3"/>
      <c r="BF10" s="22">
        <v>9308168</v>
      </c>
      <c r="BG10" s="26"/>
      <c r="BH10" s="59">
        <f>ROUND(BF10/BF$16*100,1)</f>
        <v>19</v>
      </c>
      <c r="BI10" s="60"/>
      <c r="BJ10" s="61">
        <f t="shared" si="9"/>
        <v>22.7</v>
      </c>
      <c r="BK10" s="3"/>
      <c r="BL10" s="22">
        <v>9221643</v>
      </c>
      <c r="BM10" s="26"/>
      <c r="BN10" s="59">
        <f>ROUND(BL10/BL$16*100,1)</f>
        <v>18.9</v>
      </c>
      <c r="BO10" s="60"/>
      <c r="BP10" s="61">
        <f t="shared" si="10"/>
        <v>21.9</v>
      </c>
      <c r="BQ10" s="3"/>
      <c r="BR10" s="22">
        <v>8622328</v>
      </c>
      <c r="BS10" s="26"/>
      <c r="BT10" s="59">
        <f>ROUND(BR10/BR$16*100,1)</f>
        <v>17.8</v>
      </c>
      <c r="BU10" s="60"/>
      <c r="BV10" s="61">
        <f t="shared" si="11"/>
        <v>20.4</v>
      </c>
      <c r="BW10" s="3"/>
      <c r="BX10" s="22">
        <v>8176235</v>
      </c>
      <c r="BY10" s="26"/>
      <c r="BZ10" s="59">
        <f t="shared" si="0"/>
        <v>16.9</v>
      </c>
      <c r="CA10" s="60"/>
      <c r="CB10" s="61">
        <f t="shared" si="1"/>
        <v>19.6</v>
      </c>
      <c r="CC10" s="3"/>
      <c r="CD10" s="22">
        <v>8119540</v>
      </c>
      <c r="CE10" s="26"/>
      <c r="CF10" s="59">
        <f>ROUND(CD10/CD$16*100,1)</f>
        <v>16.9</v>
      </c>
      <c r="CG10" s="60"/>
      <c r="CH10" s="61">
        <f t="shared" si="12"/>
        <v>19.7</v>
      </c>
      <c r="CI10" s="3"/>
      <c r="CJ10" s="22">
        <v>8184136</v>
      </c>
      <c r="CK10" s="26"/>
      <c r="CL10" s="59">
        <f>ROUND(CJ10/CJ$16*100,1)</f>
        <v>16.1</v>
      </c>
      <c r="CM10" s="60"/>
      <c r="CN10" s="61">
        <f t="shared" si="13"/>
        <v>19.2</v>
      </c>
      <c r="CO10" s="3"/>
      <c r="CP10" s="22">
        <v>8766464</v>
      </c>
      <c r="CQ10" s="26"/>
      <c r="CR10" s="59">
        <f>ROUND(CP10/CP$16*100,1)</f>
        <v>17.5</v>
      </c>
      <c r="CS10" s="60"/>
      <c r="CT10" s="61">
        <f t="shared" si="14"/>
        <v>21.1</v>
      </c>
      <c r="CU10" s="3"/>
      <c r="CV10" s="22">
        <v>9697663</v>
      </c>
      <c r="CW10" s="26"/>
      <c r="CX10" s="59">
        <f>ROUND(CV10/CV$16*100,1)</f>
        <v>18.6</v>
      </c>
      <c r="CY10" s="60"/>
      <c r="CZ10" s="61">
        <f t="shared" si="15"/>
        <v>22</v>
      </c>
      <c r="DA10" s="3"/>
      <c r="DB10" s="34">
        <v>9317127</v>
      </c>
      <c r="DC10" s="31"/>
      <c r="DD10" s="35">
        <f>ROUND(DB10/DB$16*100,1)</f>
        <v>18.3</v>
      </c>
      <c r="DE10" s="36"/>
      <c r="DF10" s="37">
        <f t="shared" si="16"/>
        <v>21.9</v>
      </c>
      <c r="DG10" s="3"/>
      <c r="DH10" s="34">
        <v>8848887</v>
      </c>
      <c r="DI10" s="31"/>
      <c r="DJ10" s="35">
        <f>ROUND(DH10/DH$16*100,1)</f>
        <v>17.2</v>
      </c>
      <c r="DK10" s="36"/>
      <c r="DL10" s="37">
        <f t="shared" si="17"/>
        <v>20.4</v>
      </c>
      <c r="DM10" s="3"/>
      <c r="DN10" s="34">
        <v>8878785</v>
      </c>
      <c r="DO10" s="31"/>
      <c r="DP10" s="35">
        <f>ROUND(DN10/DN$16*100,1)</f>
        <v>17.2</v>
      </c>
      <c r="DQ10" s="36"/>
      <c r="DR10" s="37">
        <f t="shared" si="18"/>
        <v>20.2</v>
      </c>
      <c r="DS10" s="3"/>
      <c r="DT10" s="34">
        <v>8845703</v>
      </c>
      <c r="DU10" s="31"/>
      <c r="DV10" s="35">
        <f>ROUND(DT10/DT$16*100,1)</f>
        <v>17</v>
      </c>
      <c r="DW10" s="36"/>
      <c r="DX10" s="37">
        <f t="shared" si="19"/>
        <v>19.6</v>
      </c>
      <c r="DY10" s="3"/>
      <c r="DZ10" s="34">
        <v>9049996</v>
      </c>
      <c r="EA10" s="31"/>
      <c r="EB10" s="35">
        <f>ROUND(DZ10/DZ$16*100,1)</f>
        <v>17.5</v>
      </c>
      <c r="EC10" s="36"/>
      <c r="ED10" s="37">
        <f t="shared" si="20"/>
        <v>20.2</v>
      </c>
      <c r="EE10" s="3"/>
      <c r="EF10" s="34">
        <v>8659264</v>
      </c>
      <c r="EG10" s="31"/>
      <c r="EH10" s="35">
        <v>17</v>
      </c>
      <c r="EI10" s="36"/>
      <c r="EJ10" s="37">
        <v>19.7</v>
      </c>
      <c r="EK10" s="3"/>
      <c r="EL10" s="34">
        <v>8567710</v>
      </c>
      <c r="EM10" s="31"/>
      <c r="EN10" s="35">
        <v>17</v>
      </c>
      <c r="EO10" s="36"/>
      <c r="EP10" s="37">
        <v>19.7</v>
      </c>
      <c r="EQ10" s="3"/>
      <c r="ER10" s="34">
        <v>8631283</v>
      </c>
      <c r="ES10" s="31"/>
      <c r="ET10" s="35">
        <v>17</v>
      </c>
      <c r="EU10" s="36"/>
      <c r="EV10" s="37">
        <v>19.7</v>
      </c>
      <c r="EW10" s="3"/>
      <c r="EX10" s="34">
        <v>8878057</v>
      </c>
      <c r="EY10" s="31"/>
      <c r="EZ10" s="35">
        <v>14.3</v>
      </c>
      <c r="FA10" s="36"/>
      <c r="FB10" s="37">
        <v>16.5</v>
      </c>
      <c r="FC10" s="3"/>
      <c r="FD10" s="34">
        <v>10210393</v>
      </c>
      <c r="FE10" s="3"/>
      <c r="FF10" s="35">
        <v>14.9</v>
      </c>
      <c r="FG10" s="36"/>
      <c r="FH10" s="37">
        <v>17.1</v>
      </c>
      <c r="FI10" s="3"/>
      <c r="FJ10" s="22">
        <v>9529810</v>
      </c>
      <c r="FK10" s="15"/>
      <c r="FL10" s="46">
        <v>15</v>
      </c>
      <c r="FM10" s="47"/>
      <c r="FN10" s="48">
        <v>16.7</v>
      </c>
      <c r="FO10" s="3"/>
      <c r="FP10" s="45"/>
      <c r="FQ10" s="12" t="s">
        <v>16</v>
      </c>
      <c r="FR10" s="9"/>
      <c r="FS10" s="74"/>
      <c r="FT10" s="62"/>
    </row>
    <row r="11" spans="1:176" ht="30.75" customHeight="1">
      <c r="A11" s="45"/>
      <c r="B11" s="12" t="s">
        <v>17</v>
      </c>
      <c r="C11" s="9"/>
      <c r="D11" s="26">
        <v>9943539</v>
      </c>
      <c r="E11" s="26"/>
      <c r="F11" s="59">
        <f aca="true" t="shared" si="21" ref="F11:F16">ROUND(D11/D$16*100,1)</f>
        <v>18.5</v>
      </c>
      <c r="G11" s="60"/>
      <c r="H11" s="61">
        <f t="shared" si="2"/>
        <v>22.7</v>
      </c>
      <c r="I11" s="3"/>
      <c r="J11" s="45">
        <v>9772944</v>
      </c>
      <c r="K11" s="26"/>
      <c r="L11" s="59">
        <f aca="true" t="shared" si="22" ref="L11:L16">ROUND(J11/J$16*100,1)</f>
        <v>18.2</v>
      </c>
      <c r="M11" s="60"/>
      <c r="N11" s="61">
        <f>ROUND(J11/J$13*100,1)</f>
        <v>21.9</v>
      </c>
      <c r="O11" s="3"/>
      <c r="P11" s="45">
        <v>9487155</v>
      </c>
      <c r="Q11" s="26"/>
      <c r="R11" s="59">
        <f aca="true" t="shared" si="23" ref="R11:R16">ROUND(P11/P$16*100,1)</f>
        <v>17.9</v>
      </c>
      <c r="S11" s="60"/>
      <c r="T11" s="61">
        <f>ROUND(P11/P$13*100,1)</f>
        <v>21.4</v>
      </c>
      <c r="U11" s="61"/>
      <c r="V11" s="22">
        <v>10111065</v>
      </c>
      <c r="W11" s="26"/>
      <c r="X11" s="59">
        <f aca="true" t="shared" si="24" ref="X11:X16">ROUND(V11/V$16*100,1)</f>
        <v>18.2</v>
      </c>
      <c r="Y11" s="60"/>
      <c r="Z11" s="61">
        <f t="shared" si="3"/>
        <v>22</v>
      </c>
      <c r="AA11" s="61"/>
      <c r="AB11" s="22">
        <v>10053897</v>
      </c>
      <c r="AC11" s="26"/>
      <c r="AD11" s="59">
        <f aca="true" t="shared" si="25" ref="AD11:AD16">ROUND(AB11/AB$16*100,1)</f>
        <v>18.3</v>
      </c>
      <c r="AE11" s="60"/>
      <c r="AF11" s="61">
        <f t="shared" si="4"/>
        <v>21.6</v>
      </c>
      <c r="AG11" s="3"/>
      <c r="AH11" s="22">
        <v>9597479</v>
      </c>
      <c r="AI11" s="26"/>
      <c r="AJ11" s="59">
        <f aca="true" t="shared" si="26" ref="AJ11:AJ16">ROUND(AH11/AH$16*100,1)</f>
        <v>17.6</v>
      </c>
      <c r="AK11" s="60"/>
      <c r="AL11" s="61">
        <f t="shared" si="5"/>
        <v>20.3</v>
      </c>
      <c r="AM11" s="3"/>
      <c r="AN11" s="22">
        <v>9563287</v>
      </c>
      <c r="AO11" s="26"/>
      <c r="AP11" s="59">
        <f aca="true" t="shared" si="27" ref="AP11:AP16">ROUND(AN11/AN$16*100,1)</f>
        <v>17.7</v>
      </c>
      <c r="AQ11" s="60"/>
      <c r="AR11" s="61">
        <f t="shared" si="6"/>
        <v>20.6</v>
      </c>
      <c r="AS11" s="3"/>
      <c r="AT11" s="22">
        <v>8301538</v>
      </c>
      <c r="AU11" s="26"/>
      <c r="AV11" s="59">
        <f aca="true" t="shared" si="28" ref="AV11:AV16">ROUND(AT11/AT$16*100,1)</f>
        <v>16.1</v>
      </c>
      <c r="AW11" s="60"/>
      <c r="AX11" s="61">
        <f t="shared" si="7"/>
        <v>19.4</v>
      </c>
      <c r="AY11" s="3"/>
      <c r="AZ11" s="22">
        <v>7842430</v>
      </c>
      <c r="BA11" s="26"/>
      <c r="BB11" s="59">
        <f aca="true" t="shared" si="29" ref="BB11:BB16">ROUND(AZ11/AZ$16*100,1)</f>
        <v>15.7</v>
      </c>
      <c r="BC11" s="60"/>
      <c r="BD11" s="61">
        <f t="shared" si="8"/>
        <v>19</v>
      </c>
      <c r="BE11" s="3"/>
      <c r="BF11" s="22">
        <v>7173629</v>
      </c>
      <c r="BG11" s="26"/>
      <c r="BH11" s="59">
        <f aca="true" t="shared" si="30" ref="BH11:BH16">ROUND(BF11/BF$16*100,1)</f>
        <v>14.6</v>
      </c>
      <c r="BI11" s="60"/>
      <c r="BJ11" s="61">
        <f t="shared" si="9"/>
        <v>17.5</v>
      </c>
      <c r="BK11" s="3"/>
      <c r="BL11" s="22">
        <v>6583581</v>
      </c>
      <c r="BM11" s="26"/>
      <c r="BN11" s="59">
        <f aca="true" t="shared" si="31" ref="BN11:BN16">ROUND(BL11/BL$16*100,1)</f>
        <v>13.5</v>
      </c>
      <c r="BO11" s="60"/>
      <c r="BP11" s="61">
        <f t="shared" si="10"/>
        <v>15.6</v>
      </c>
      <c r="BQ11" s="3"/>
      <c r="BR11" s="22">
        <v>5520083</v>
      </c>
      <c r="BS11" s="26"/>
      <c r="BT11" s="59">
        <f aca="true" t="shared" si="32" ref="BT11:BT16">ROUND(BR11/BR$16*100,1)</f>
        <v>11.4</v>
      </c>
      <c r="BU11" s="60"/>
      <c r="BV11" s="61">
        <f t="shared" si="11"/>
        <v>13.1</v>
      </c>
      <c r="BW11" s="3"/>
      <c r="BX11" s="22">
        <v>5137245</v>
      </c>
      <c r="BY11" s="26"/>
      <c r="BZ11" s="59">
        <f t="shared" si="0"/>
        <v>10.6</v>
      </c>
      <c r="CA11" s="60"/>
      <c r="CB11" s="61">
        <f t="shared" si="1"/>
        <v>12.3</v>
      </c>
      <c r="CC11" s="3"/>
      <c r="CD11" s="22">
        <v>5750978</v>
      </c>
      <c r="CE11" s="26"/>
      <c r="CF11" s="59">
        <f aca="true" t="shared" si="33" ref="CF11:CF16">ROUND(CD11/CD$16*100,1)</f>
        <v>12</v>
      </c>
      <c r="CG11" s="60"/>
      <c r="CH11" s="61">
        <f t="shared" si="12"/>
        <v>13.9</v>
      </c>
      <c r="CI11" s="3"/>
      <c r="CJ11" s="22">
        <v>8516808</v>
      </c>
      <c r="CK11" s="26"/>
      <c r="CL11" s="59">
        <f aca="true" t="shared" si="34" ref="CL11:CL16">ROUND(CJ11/CJ$16*100,1)</f>
        <v>16.7</v>
      </c>
      <c r="CM11" s="60"/>
      <c r="CN11" s="61">
        <f t="shared" si="13"/>
        <v>20</v>
      </c>
      <c r="CO11" s="3"/>
      <c r="CP11" s="22">
        <v>6253231</v>
      </c>
      <c r="CQ11" s="26"/>
      <c r="CR11" s="59">
        <f aca="true" t="shared" si="35" ref="CR11:CR16">ROUND(CP11/CP$16*100,1)</f>
        <v>12.5</v>
      </c>
      <c r="CS11" s="60"/>
      <c r="CT11" s="61">
        <f t="shared" si="14"/>
        <v>15</v>
      </c>
      <c r="CU11" s="3"/>
      <c r="CV11" s="22">
        <v>7795672</v>
      </c>
      <c r="CW11" s="26"/>
      <c r="CX11" s="59">
        <f aca="true" t="shared" si="36" ref="CX11:CX16">ROUND(CV11/CV$16*100,1)</f>
        <v>14.9</v>
      </c>
      <c r="CY11" s="60"/>
      <c r="CZ11" s="61">
        <f t="shared" si="15"/>
        <v>17.7</v>
      </c>
      <c r="DA11" s="3"/>
      <c r="DB11" s="34">
        <v>6583149</v>
      </c>
      <c r="DC11" s="31"/>
      <c r="DD11" s="35">
        <f aca="true" t="shared" si="37" ref="DD11:DD16">ROUND(DB11/DB$16*100,1)</f>
        <v>12.9</v>
      </c>
      <c r="DE11" s="36"/>
      <c r="DF11" s="37">
        <f t="shared" si="16"/>
        <v>15.5</v>
      </c>
      <c r="DG11" s="3"/>
      <c r="DH11" s="34">
        <v>7342456</v>
      </c>
      <c r="DI11" s="31"/>
      <c r="DJ11" s="35">
        <f aca="true" t="shared" si="38" ref="DJ11:DJ16">ROUND(DH11/DH$16*100,1)</f>
        <v>14.2</v>
      </c>
      <c r="DK11" s="36"/>
      <c r="DL11" s="37">
        <f t="shared" si="17"/>
        <v>16.9</v>
      </c>
      <c r="DM11" s="3"/>
      <c r="DN11" s="34">
        <v>6396163</v>
      </c>
      <c r="DO11" s="31"/>
      <c r="DP11" s="35">
        <f aca="true" t="shared" si="39" ref="DP11:DP16">ROUND(DN11/DN$16*100,1)</f>
        <v>12.4</v>
      </c>
      <c r="DQ11" s="36"/>
      <c r="DR11" s="37">
        <f t="shared" si="18"/>
        <v>14.5</v>
      </c>
      <c r="DS11" s="3"/>
      <c r="DT11" s="34">
        <v>6264392</v>
      </c>
      <c r="DU11" s="31"/>
      <c r="DV11" s="35">
        <f aca="true" t="shared" si="40" ref="DV11:DV16">ROUND(DT11/DT$16*100,1)</f>
        <v>12</v>
      </c>
      <c r="DW11" s="36"/>
      <c r="DX11" s="37">
        <f t="shared" si="19"/>
        <v>13.9</v>
      </c>
      <c r="DY11" s="3"/>
      <c r="DZ11" s="34">
        <v>6452566</v>
      </c>
      <c r="EA11" s="31"/>
      <c r="EB11" s="35">
        <f aca="true" t="shared" si="41" ref="EB11:EB16">ROUND(DZ11/DZ$16*100,1)</f>
        <v>12.5</v>
      </c>
      <c r="EC11" s="36"/>
      <c r="ED11" s="37">
        <f t="shared" si="20"/>
        <v>14.4</v>
      </c>
      <c r="EE11" s="3"/>
      <c r="EF11" s="34">
        <v>6043848</v>
      </c>
      <c r="EG11" s="31"/>
      <c r="EH11" s="35">
        <v>11.9</v>
      </c>
      <c r="EI11" s="36"/>
      <c r="EJ11" s="37">
        <v>13.7</v>
      </c>
      <c r="EK11" s="3"/>
      <c r="EL11" s="34">
        <v>5678923</v>
      </c>
      <c r="EM11" s="31"/>
      <c r="EN11" s="35">
        <v>11.3</v>
      </c>
      <c r="EO11" s="36"/>
      <c r="EP11" s="37">
        <v>13</v>
      </c>
      <c r="EQ11" s="3"/>
      <c r="ER11" s="34">
        <v>5925184</v>
      </c>
      <c r="ES11" s="31"/>
      <c r="ET11" s="35">
        <v>11.6</v>
      </c>
      <c r="EU11" s="36"/>
      <c r="EV11" s="37">
        <v>13.5</v>
      </c>
      <c r="EW11" s="3"/>
      <c r="EX11" s="34">
        <v>12349337</v>
      </c>
      <c r="EY11" s="31"/>
      <c r="EZ11" s="35">
        <v>20</v>
      </c>
      <c r="FA11" s="36"/>
      <c r="FB11" s="37">
        <v>23</v>
      </c>
      <c r="FC11" s="3"/>
      <c r="FD11" s="34">
        <v>16175669</v>
      </c>
      <c r="FE11" s="3"/>
      <c r="FF11" s="35">
        <v>23.7</v>
      </c>
      <c r="FG11" s="36"/>
      <c r="FH11" s="37">
        <v>27.1</v>
      </c>
      <c r="FI11" s="3"/>
      <c r="FJ11" s="22">
        <v>12670367</v>
      </c>
      <c r="FK11" s="15"/>
      <c r="FL11" s="46">
        <v>19.9</v>
      </c>
      <c r="FM11" s="47"/>
      <c r="FN11" s="48">
        <v>22.1</v>
      </c>
      <c r="FO11" s="3"/>
      <c r="FP11" s="45"/>
      <c r="FQ11" s="12" t="s">
        <v>17</v>
      </c>
      <c r="FR11" s="9"/>
      <c r="FS11" s="74"/>
      <c r="FT11" s="62"/>
    </row>
    <row r="12" spans="1:176" ht="30.75" customHeight="1">
      <c r="A12" s="45"/>
      <c r="B12" s="12" t="s">
        <v>18</v>
      </c>
      <c r="C12" s="9"/>
      <c r="D12" s="26">
        <f>D13-SUM(D7:D11)</f>
        <v>8907523</v>
      </c>
      <c r="E12" s="26"/>
      <c r="F12" s="59">
        <f t="shared" si="21"/>
        <v>16.6</v>
      </c>
      <c r="G12" s="60"/>
      <c r="H12" s="61">
        <f t="shared" si="2"/>
        <v>20.3</v>
      </c>
      <c r="I12" s="3"/>
      <c r="J12" s="45">
        <f>J13-SUM(J7:J11)</f>
        <v>8532642</v>
      </c>
      <c r="K12" s="26"/>
      <c r="L12" s="59">
        <f t="shared" si="22"/>
        <v>15.9</v>
      </c>
      <c r="M12" s="60"/>
      <c r="N12" s="61">
        <f>ROUND(J12/J$13*100,1)</f>
        <v>19.1</v>
      </c>
      <c r="O12" s="3"/>
      <c r="P12" s="22">
        <f>P13-SUM(P7:P11)</f>
        <v>8781718</v>
      </c>
      <c r="Q12" s="26"/>
      <c r="R12" s="59">
        <f t="shared" si="23"/>
        <v>16.6</v>
      </c>
      <c r="S12" s="60"/>
      <c r="T12" s="61">
        <f>ROUND(P12/P$13*100,1)</f>
        <v>19.8</v>
      </c>
      <c r="U12" s="61"/>
      <c r="V12" s="22">
        <f>V13-SUM(V7:V11)</f>
        <v>9258995</v>
      </c>
      <c r="W12" s="26"/>
      <c r="X12" s="59">
        <f t="shared" si="24"/>
        <v>16.7</v>
      </c>
      <c r="Y12" s="60"/>
      <c r="Z12" s="61">
        <f t="shared" si="3"/>
        <v>20.1</v>
      </c>
      <c r="AA12" s="61"/>
      <c r="AB12" s="22">
        <f>AB13-SUM(AB7:AB11)</f>
        <v>8655721</v>
      </c>
      <c r="AC12" s="26"/>
      <c r="AD12" s="59">
        <f t="shared" si="25"/>
        <v>15.7</v>
      </c>
      <c r="AE12" s="60"/>
      <c r="AF12" s="61">
        <f t="shared" si="4"/>
        <v>18.6</v>
      </c>
      <c r="AG12" s="3"/>
      <c r="AH12" s="22">
        <f>AH13-SUM(AH7:AH11)</f>
        <v>8048294</v>
      </c>
      <c r="AI12" s="26"/>
      <c r="AJ12" s="59">
        <f t="shared" si="26"/>
        <v>14.8</v>
      </c>
      <c r="AK12" s="60"/>
      <c r="AL12" s="61">
        <f t="shared" si="5"/>
        <v>17</v>
      </c>
      <c r="AM12" s="3"/>
      <c r="AN12" s="22">
        <f>AN13-SUM(AN7:AN11)</f>
        <v>8009515</v>
      </c>
      <c r="AO12" s="26"/>
      <c r="AP12" s="59">
        <f t="shared" si="27"/>
        <v>14.8</v>
      </c>
      <c r="AQ12" s="60"/>
      <c r="AR12" s="61">
        <f t="shared" si="6"/>
        <v>17.3</v>
      </c>
      <c r="AS12" s="3"/>
      <c r="AT12" s="22">
        <f>AT13-SUM(AT7:AT11)</f>
        <v>7838654</v>
      </c>
      <c r="AU12" s="26"/>
      <c r="AV12" s="59">
        <f t="shared" si="28"/>
        <v>15.2</v>
      </c>
      <c r="AW12" s="60"/>
      <c r="AX12" s="61">
        <f t="shared" si="7"/>
        <v>18.3</v>
      </c>
      <c r="AY12" s="3"/>
      <c r="AZ12" s="22">
        <f>AZ13-SUM(AZ7:AZ11)</f>
        <v>7425547</v>
      </c>
      <c r="BA12" s="26"/>
      <c r="BB12" s="59">
        <f t="shared" si="29"/>
        <v>14.9</v>
      </c>
      <c r="BC12" s="60"/>
      <c r="BD12" s="61">
        <f t="shared" si="8"/>
        <v>18</v>
      </c>
      <c r="BE12" s="3"/>
      <c r="BF12" s="22">
        <f>BF13-SUM(BF7:BF11)</f>
        <v>7294322</v>
      </c>
      <c r="BG12" s="26"/>
      <c r="BH12" s="59">
        <f t="shared" si="30"/>
        <v>14.9</v>
      </c>
      <c r="BI12" s="60"/>
      <c r="BJ12" s="61">
        <f t="shared" si="9"/>
        <v>17.8</v>
      </c>
      <c r="BK12" s="3"/>
      <c r="BL12" s="22">
        <f>BL13-SUM(BL7:BL11)</f>
        <v>7521993</v>
      </c>
      <c r="BM12" s="26"/>
      <c r="BN12" s="59">
        <f t="shared" si="31"/>
        <v>15.4</v>
      </c>
      <c r="BO12" s="60"/>
      <c r="BP12" s="61">
        <f t="shared" si="10"/>
        <v>17.8</v>
      </c>
      <c r="BQ12" s="3"/>
      <c r="BR12" s="22">
        <f>BR13-SUM(BR7:BR11)</f>
        <v>7130797</v>
      </c>
      <c r="BS12" s="26"/>
      <c r="BT12" s="59">
        <f t="shared" si="32"/>
        <v>14.7</v>
      </c>
      <c r="BU12" s="60"/>
      <c r="BV12" s="61">
        <f t="shared" si="11"/>
        <v>16.9</v>
      </c>
      <c r="BW12" s="3"/>
      <c r="BX12" s="22">
        <f>BX13-SUM(BX7:BX11)</f>
        <v>7237568</v>
      </c>
      <c r="BY12" s="26"/>
      <c r="BZ12" s="59">
        <f t="shared" si="0"/>
        <v>15</v>
      </c>
      <c r="CA12" s="60"/>
      <c r="CB12" s="61">
        <f t="shared" si="1"/>
        <v>17.4</v>
      </c>
      <c r="CC12" s="3"/>
      <c r="CD12" s="22">
        <f>CD13-SUM(CD7:CD11)</f>
        <v>6976023</v>
      </c>
      <c r="CE12" s="26"/>
      <c r="CF12" s="59">
        <f t="shared" si="33"/>
        <v>14.5</v>
      </c>
      <c r="CG12" s="60"/>
      <c r="CH12" s="61">
        <f t="shared" si="12"/>
        <v>16.9</v>
      </c>
      <c r="CI12" s="3"/>
      <c r="CJ12" s="22">
        <f>CJ13-SUM(CJ7:CJ11)</f>
        <v>8292243</v>
      </c>
      <c r="CK12" s="26"/>
      <c r="CL12" s="59">
        <f t="shared" si="34"/>
        <v>16.3</v>
      </c>
      <c r="CM12" s="60"/>
      <c r="CN12" s="61">
        <f t="shared" si="13"/>
        <v>19.5</v>
      </c>
      <c r="CO12" s="3"/>
      <c r="CP12" s="22">
        <v>8853942</v>
      </c>
      <c r="CQ12" s="26"/>
      <c r="CR12" s="59">
        <f t="shared" si="35"/>
        <v>17.7</v>
      </c>
      <c r="CS12" s="60"/>
      <c r="CT12" s="61">
        <f t="shared" si="14"/>
        <v>21.3</v>
      </c>
      <c r="CU12" s="3"/>
      <c r="CV12" s="22">
        <v>9079146</v>
      </c>
      <c r="CW12" s="26"/>
      <c r="CX12" s="59">
        <f t="shared" si="36"/>
        <v>17.4</v>
      </c>
      <c r="CY12" s="60"/>
      <c r="CZ12" s="61">
        <f t="shared" si="15"/>
        <v>20.6</v>
      </c>
      <c r="DA12" s="3"/>
      <c r="DB12" s="34">
        <f>DB13-DB11-DB10-DB9-DB8-DB7</f>
        <v>8703113</v>
      </c>
      <c r="DC12" s="31"/>
      <c r="DD12" s="35">
        <f t="shared" si="37"/>
        <v>17.1</v>
      </c>
      <c r="DE12" s="36"/>
      <c r="DF12" s="37">
        <f t="shared" si="16"/>
        <v>20.4</v>
      </c>
      <c r="DG12" s="3"/>
      <c r="DH12" s="34">
        <f>DH13-DH11-DH10-DH9-DH8-DH7</f>
        <v>8169992</v>
      </c>
      <c r="DI12" s="31"/>
      <c r="DJ12" s="35">
        <f t="shared" si="38"/>
        <v>15.8</v>
      </c>
      <c r="DK12" s="36"/>
      <c r="DL12" s="37">
        <f t="shared" si="17"/>
        <v>18.8</v>
      </c>
      <c r="DM12" s="3"/>
      <c r="DN12" s="34">
        <v>8410523</v>
      </c>
      <c r="DO12" s="31"/>
      <c r="DP12" s="35">
        <f t="shared" si="39"/>
        <v>16.3</v>
      </c>
      <c r="DQ12" s="36"/>
      <c r="DR12" s="37">
        <f t="shared" si="18"/>
        <v>19.1</v>
      </c>
      <c r="DS12" s="3"/>
      <c r="DT12" s="34">
        <v>7497741</v>
      </c>
      <c r="DU12" s="31"/>
      <c r="DV12" s="35">
        <f t="shared" si="40"/>
        <v>14.4</v>
      </c>
      <c r="DW12" s="36"/>
      <c r="DX12" s="37">
        <f t="shared" si="19"/>
        <v>16.6</v>
      </c>
      <c r="DY12" s="3"/>
      <c r="DZ12" s="34">
        <v>7065288</v>
      </c>
      <c r="EA12" s="31"/>
      <c r="EB12" s="35">
        <f t="shared" si="41"/>
        <v>13.7</v>
      </c>
      <c r="EC12" s="36"/>
      <c r="ED12" s="37">
        <f t="shared" si="20"/>
        <v>15.8</v>
      </c>
      <c r="EE12" s="3"/>
      <c r="EF12" s="34">
        <v>6685590</v>
      </c>
      <c r="EG12" s="31"/>
      <c r="EH12" s="35">
        <v>13.1</v>
      </c>
      <c r="EI12" s="36"/>
      <c r="EJ12" s="37">
        <v>15.2</v>
      </c>
      <c r="EK12" s="3"/>
      <c r="EL12" s="34">
        <v>6375492</v>
      </c>
      <c r="EM12" s="31"/>
      <c r="EN12" s="35">
        <v>12.7</v>
      </c>
      <c r="EO12" s="36"/>
      <c r="EP12" s="37">
        <v>14.6</v>
      </c>
      <c r="EQ12" s="3"/>
      <c r="ER12" s="34">
        <v>6312585</v>
      </c>
      <c r="ES12" s="31"/>
      <c r="ET12" s="35">
        <v>12.4</v>
      </c>
      <c r="EU12" s="36"/>
      <c r="EV12" s="37">
        <v>14.4</v>
      </c>
      <c r="EW12" s="3"/>
      <c r="EX12" s="34">
        <v>10016685</v>
      </c>
      <c r="EY12" s="31"/>
      <c r="EZ12" s="35">
        <v>16.2</v>
      </c>
      <c r="FA12" s="36"/>
      <c r="FB12" s="37">
        <v>18.7</v>
      </c>
      <c r="FC12" s="3"/>
      <c r="FD12" s="34">
        <v>8974879</v>
      </c>
      <c r="FE12" s="3"/>
      <c r="FF12" s="35">
        <v>13.1</v>
      </c>
      <c r="FG12" s="36"/>
      <c r="FH12" s="37">
        <v>15</v>
      </c>
      <c r="FI12" s="3"/>
      <c r="FJ12" s="22">
        <v>9485480</v>
      </c>
      <c r="FK12" s="15"/>
      <c r="FL12" s="46">
        <v>14.9</v>
      </c>
      <c r="FM12" s="47"/>
      <c r="FN12" s="48">
        <v>16.6</v>
      </c>
      <c r="FO12" s="3"/>
      <c r="FP12" s="45"/>
      <c r="FQ12" s="12" t="s">
        <v>18</v>
      </c>
      <c r="FR12" s="9"/>
      <c r="FS12" s="74"/>
      <c r="FT12" s="62"/>
    </row>
    <row r="13" spans="1:176" ht="30.75" customHeight="1">
      <c r="A13" s="45"/>
      <c r="B13" s="12" t="s">
        <v>20</v>
      </c>
      <c r="C13" s="9"/>
      <c r="D13" s="26">
        <f>D16-D14-D15</f>
        <v>43886785</v>
      </c>
      <c r="E13" s="26"/>
      <c r="F13" s="59">
        <f t="shared" si="21"/>
        <v>81.7</v>
      </c>
      <c r="G13" s="60"/>
      <c r="H13" s="61">
        <f t="shared" si="2"/>
        <v>100</v>
      </c>
      <c r="I13" s="3"/>
      <c r="J13" s="45">
        <f>J16-J14-J15</f>
        <v>44672623</v>
      </c>
      <c r="K13" s="26"/>
      <c r="L13" s="59">
        <f t="shared" si="22"/>
        <v>83.3</v>
      </c>
      <c r="M13" s="60"/>
      <c r="N13" s="61">
        <f>ROUND(J13/J$13*100,1)</f>
        <v>100</v>
      </c>
      <c r="O13" s="3"/>
      <c r="P13" s="22">
        <f>P16-P14-P15</f>
        <v>44313030</v>
      </c>
      <c r="Q13" s="26"/>
      <c r="R13" s="59">
        <f t="shared" si="23"/>
        <v>83.8</v>
      </c>
      <c r="S13" s="60"/>
      <c r="T13" s="61">
        <f>ROUND(P13/P$13*100,1)</f>
        <v>100</v>
      </c>
      <c r="U13" s="61"/>
      <c r="V13" s="22">
        <f>V16-V14-V15</f>
        <v>46008876</v>
      </c>
      <c r="W13" s="26"/>
      <c r="X13" s="59">
        <f t="shared" si="24"/>
        <v>82.9</v>
      </c>
      <c r="Y13" s="60"/>
      <c r="Z13" s="61">
        <f t="shared" si="3"/>
        <v>100</v>
      </c>
      <c r="AA13" s="61"/>
      <c r="AB13" s="22">
        <f>AB16-AB14-AB15</f>
        <v>46547762</v>
      </c>
      <c r="AC13" s="26"/>
      <c r="AD13" s="59">
        <f t="shared" si="25"/>
        <v>84.5</v>
      </c>
      <c r="AE13" s="60"/>
      <c r="AF13" s="61">
        <f t="shared" si="4"/>
        <v>100</v>
      </c>
      <c r="AG13" s="3"/>
      <c r="AH13" s="22">
        <f>AH16-AH14-AH15</f>
        <v>47268788</v>
      </c>
      <c r="AI13" s="26"/>
      <c r="AJ13" s="59">
        <f t="shared" si="26"/>
        <v>86.9</v>
      </c>
      <c r="AK13" s="60"/>
      <c r="AL13" s="61">
        <f t="shared" si="5"/>
        <v>100</v>
      </c>
      <c r="AM13" s="3"/>
      <c r="AN13" s="22">
        <f>AN16-AN14-AN15</f>
        <v>46422390</v>
      </c>
      <c r="AO13" s="26"/>
      <c r="AP13" s="59">
        <f t="shared" si="27"/>
        <v>86</v>
      </c>
      <c r="AQ13" s="60"/>
      <c r="AR13" s="61">
        <f t="shared" si="6"/>
        <v>100</v>
      </c>
      <c r="AS13" s="3"/>
      <c r="AT13" s="22">
        <f>AT16-AT14-AT15</f>
        <v>42890372</v>
      </c>
      <c r="AU13" s="26"/>
      <c r="AV13" s="59">
        <f t="shared" si="28"/>
        <v>83.3</v>
      </c>
      <c r="AW13" s="60"/>
      <c r="AX13" s="61">
        <f t="shared" si="7"/>
        <v>100</v>
      </c>
      <c r="AY13" s="3"/>
      <c r="AZ13" s="22">
        <f>AZ16-AZ14-AZ15</f>
        <v>41197910</v>
      </c>
      <c r="BA13" s="26"/>
      <c r="BB13" s="59">
        <f t="shared" si="29"/>
        <v>82.7</v>
      </c>
      <c r="BC13" s="60"/>
      <c r="BD13" s="61">
        <f t="shared" si="8"/>
        <v>100</v>
      </c>
      <c r="BE13" s="3"/>
      <c r="BF13" s="22">
        <f>BF16-BF14-BF15</f>
        <v>40950064</v>
      </c>
      <c r="BG13" s="26"/>
      <c r="BH13" s="59">
        <f t="shared" si="30"/>
        <v>83.6</v>
      </c>
      <c r="BI13" s="60"/>
      <c r="BJ13" s="61">
        <f t="shared" si="9"/>
        <v>100</v>
      </c>
      <c r="BK13" s="3"/>
      <c r="BL13" s="22">
        <f>BL16-BL14-BL15</f>
        <v>42190727</v>
      </c>
      <c r="BM13" s="26"/>
      <c r="BN13" s="59">
        <f t="shared" si="31"/>
        <v>86.6</v>
      </c>
      <c r="BO13" s="60"/>
      <c r="BP13" s="61">
        <f t="shared" si="10"/>
        <v>100</v>
      </c>
      <c r="BQ13" s="3"/>
      <c r="BR13" s="22">
        <f>BR16-BR14-BR15</f>
        <v>42257917</v>
      </c>
      <c r="BS13" s="26"/>
      <c r="BT13" s="59">
        <f t="shared" si="32"/>
        <v>87.2</v>
      </c>
      <c r="BU13" s="60"/>
      <c r="BV13" s="61">
        <f t="shared" si="11"/>
        <v>100</v>
      </c>
      <c r="BW13" s="3"/>
      <c r="BX13" s="22">
        <f>BX16-BX14-BX15</f>
        <v>41700807</v>
      </c>
      <c r="BY13" s="26"/>
      <c r="BZ13" s="59">
        <f t="shared" si="0"/>
        <v>86.4</v>
      </c>
      <c r="CA13" s="60"/>
      <c r="CB13" s="61">
        <f t="shared" si="1"/>
        <v>100</v>
      </c>
      <c r="CC13" s="3"/>
      <c r="CD13" s="22">
        <f>CD16-CD14-CD15</f>
        <v>41313824</v>
      </c>
      <c r="CE13" s="26"/>
      <c r="CF13" s="59">
        <f t="shared" si="33"/>
        <v>86</v>
      </c>
      <c r="CG13" s="60"/>
      <c r="CH13" s="61">
        <f t="shared" si="12"/>
        <v>100</v>
      </c>
      <c r="CI13" s="3"/>
      <c r="CJ13" s="22">
        <f>CJ16-CJ14-CJ15</f>
        <v>42528358</v>
      </c>
      <c r="CK13" s="26"/>
      <c r="CL13" s="59">
        <f t="shared" si="34"/>
        <v>83.4</v>
      </c>
      <c r="CM13" s="60"/>
      <c r="CN13" s="61">
        <f t="shared" si="13"/>
        <v>100</v>
      </c>
      <c r="CO13" s="3"/>
      <c r="CP13" s="22">
        <v>41555850</v>
      </c>
      <c r="CQ13" s="26"/>
      <c r="CR13" s="59">
        <f t="shared" si="35"/>
        <v>83</v>
      </c>
      <c r="CS13" s="60"/>
      <c r="CT13" s="61">
        <f t="shared" si="14"/>
        <v>100</v>
      </c>
      <c r="CU13" s="3"/>
      <c r="CV13" s="22">
        <v>44155199</v>
      </c>
      <c r="CW13" s="26"/>
      <c r="CX13" s="59">
        <f t="shared" si="36"/>
        <v>84.7</v>
      </c>
      <c r="CY13" s="60"/>
      <c r="CZ13" s="61">
        <f t="shared" si="15"/>
        <v>100</v>
      </c>
      <c r="DA13" s="3"/>
      <c r="DB13" s="34">
        <f>DB16-DB15-DB14</f>
        <v>42602052</v>
      </c>
      <c r="DC13" s="31"/>
      <c r="DD13" s="35">
        <f t="shared" si="37"/>
        <v>83.6</v>
      </c>
      <c r="DE13" s="36"/>
      <c r="DF13" s="37">
        <f t="shared" si="16"/>
        <v>100</v>
      </c>
      <c r="DG13" s="3"/>
      <c r="DH13" s="34">
        <f>DH16-DH15-DH14</f>
        <v>43357561</v>
      </c>
      <c r="DI13" s="31"/>
      <c r="DJ13" s="35">
        <f t="shared" si="38"/>
        <v>84.1</v>
      </c>
      <c r="DK13" s="36"/>
      <c r="DL13" s="37">
        <f t="shared" si="17"/>
        <v>100</v>
      </c>
      <c r="DM13" s="3"/>
      <c r="DN13" s="34">
        <v>44061755</v>
      </c>
      <c r="DO13" s="31"/>
      <c r="DP13" s="35">
        <f t="shared" si="39"/>
        <v>85.2</v>
      </c>
      <c r="DQ13" s="36"/>
      <c r="DR13" s="37">
        <f t="shared" si="18"/>
        <v>100</v>
      </c>
      <c r="DS13" s="3"/>
      <c r="DT13" s="34">
        <v>45055816</v>
      </c>
      <c r="DU13" s="31"/>
      <c r="DV13" s="35">
        <f t="shared" si="40"/>
        <v>86.6</v>
      </c>
      <c r="DW13" s="36"/>
      <c r="DX13" s="37">
        <f t="shared" si="19"/>
        <v>100</v>
      </c>
      <c r="DY13" s="3"/>
      <c r="DZ13" s="34">
        <v>44793653</v>
      </c>
      <c r="EA13" s="31"/>
      <c r="EB13" s="35">
        <f t="shared" si="41"/>
        <v>86.8</v>
      </c>
      <c r="EC13" s="36"/>
      <c r="ED13" s="37">
        <f t="shared" si="20"/>
        <v>100</v>
      </c>
      <c r="EE13" s="3"/>
      <c r="EF13" s="34">
        <v>43969684</v>
      </c>
      <c r="EG13" s="31"/>
      <c r="EH13" s="35">
        <v>86.4</v>
      </c>
      <c r="EI13" s="36"/>
      <c r="EJ13" s="37">
        <v>100</v>
      </c>
      <c r="EK13" s="3"/>
      <c r="EL13" s="34">
        <v>43529440</v>
      </c>
      <c r="EM13" s="31"/>
      <c r="EN13" s="35">
        <v>86.4</v>
      </c>
      <c r="EO13" s="36"/>
      <c r="EP13" s="37">
        <v>100</v>
      </c>
      <c r="EQ13" s="3"/>
      <c r="ER13" s="34">
        <v>43913203</v>
      </c>
      <c r="ES13" s="31"/>
      <c r="ET13" s="35">
        <v>86.2</v>
      </c>
      <c r="EU13" s="36"/>
      <c r="EV13" s="37">
        <v>100</v>
      </c>
      <c r="EW13" s="3"/>
      <c r="EX13" s="34">
        <v>53652939</v>
      </c>
      <c r="EY13" s="31"/>
      <c r="EZ13" s="35">
        <v>86.7</v>
      </c>
      <c r="FA13" s="36"/>
      <c r="FB13" s="37">
        <v>100</v>
      </c>
      <c r="FC13" s="3"/>
      <c r="FD13" s="34">
        <v>59663228</v>
      </c>
      <c r="FE13" s="3"/>
      <c r="FF13" s="35">
        <v>87.3</v>
      </c>
      <c r="FG13" s="36"/>
      <c r="FH13" s="37">
        <v>100</v>
      </c>
      <c r="FI13" s="3"/>
      <c r="FJ13" s="22">
        <v>57204324</v>
      </c>
      <c r="FK13" s="15"/>
      <c r="FL13" s="46">
        <v>89.8</v>
      </c>
      <c r="FM13" s="47"/>
      <c r="FN13" s="48">
        <v>100</v>
      </c>
      <c r="FO13" s="3"/>
      <c r="FP13" s="45"/>
      <c r="FQ13" s="12" t="s">
        <v>20</v>
      </c>
      <c r="FR13" s="9"/>
      <c r="FS13" s="74"/>
      <c r="FT13" s="62"/>
    </row>
    <row r="14" spans="1:176" ht="30.75" customHeight="1">
      <c r="A14" s="45"/>
      <c r="B14" s="12" t="s">
        <v>19</v>
      </c>
      <c r="C14" s="9"/>
      <c r="D14" s="26">
        <v>9061181</v>
      </c>
      <c r="E14" s="26"/>
      <c r="F14" s="59">
        <f t="shared" si="21"/>
        <v>16.9</v>
      </c>
      <c r="G14" s="60"/>
      <c r="H14" s="8" t="s">
        <v>4</v>
      </c>
      <c r="I14" s="3"/>
      <c r="J14" s="45">
        <v>8082827</v>
      </c>
      <c r="K14" s="26"/>
      <c r="L14" s="59">
        <f t="shared" si="22"/>
        <v>15.1</v>
      </c>
      <c r="M14" s="60"/>
      <c r="N14" s="8" t="s">
        <v>4</v>
      </c>
      <c r="O14" s="3"/>
      <c r="P14" s="45">
        <v>7692490</v>
      </c>
      <c r="Q14" s="26"/>
      <c r="R14" s="59">
        <f t="shared" si="23"/>
        <v>14.5</v>
      </c>
      <c r="S14" s="60"/>
      <c r="T14" s="8" t="s">
        <v>4</v>
      </c>
      <c r="U14" s="8"/>
      <c r="V14" s="22">
        <v>8664970</v>
      </c>
      <c r="W14" s="26"/>
      <c r="X14" s="59">
        <f t="shared" si="24"/>
        <v>15.6</v>
      </c>
      <c r="Y14" s="60"/>
      <c r="Z14" s="8" t="s">
        <v>4</v>
      </c>
      <c r="AA14" s="8"/>
      <c r="AB14" s="22">
        <v>7630485</v>
      </c>
      <c r="AC14" s="26"/>
      <c r="AD14" s="59">
        <f t="shared" si="25"/>
        <v>13.9</v>
      </c>
      <c r="AE14" s="60"/>
      <c r="AF14" s="8" t="s">
        <v>4</v>
      </c>
      <c r="AG14" s="3"/>
      <c r="AH14" s="22">
        <v>6268159</v>
      </c>
      <c r="AI14" s="26"/>
      <c r="AJ14" s="59">
        <f t="shared" si="26"/>
        <v>11.5</v>
      </c>
      <c r="AK14" s="60"/>
      <c r="AL14" s="8" t="s">
        <v>4</v>
      </c>
      <c r="AM14" s="3"/>
      <c r="AN14" s="22">
        <v>6517125</v>
      </c>
      <c r="AO14" s="26"/>
      <c r="AP14" s="59">
        <f t="shared" si="27"/>
        <v>12.1</v>
      </c>
      <c r="AQ14" s="60"/>
      <c r="AR14" s="8" t="s">
        <v>4</v>
      </c>
      <c r="AS14" s="3"/>
      <c r="AT14" s="22">
        <v>7531683</v>
      </c>
      <c r="AU14" s="26"/>
      <c r="AV14" s="59">
        <f t="shared" si="28"/>
        <v>14.6</v>
      </c>
      <c r="AW14" s="60"/>
      <c r="AX14" s="8" t="s">
        <v>4</v>
      </c>
      <c r="AY14" s="3"/>
      <c r="AZ14" s="22">
        <v>7652137</v>
      </c>
      <c r="BA14" s="26"/>
      <c r="BB14" s="59">
        <f t="shared" si="29"/>
        <v>15.4</v>
      </c>
      <c r="BC14" s="60"/>
      <c r="BD14" s="8" t="s">
        <v>4</v>
      </c>
      <c r="BE14" s="3"/>
      <c r="BF14" s="22">
        <v>7159644</v>
      </c>
      <c r="BG14" s="26"/>
      <c r="BH14" s="59">
        <f t="shared" si="30"/>
        <v>14.6</v>
      </c>
      <c r="BI14" s="60"/>
      <c r="BJ14" s="8" t="s">
        <v>4</v>
      </c>
      <c r="BK14" s="3"/>
      <c r="BL14" s="22">
        <v>5709473</v>
      </c>
      <c r="BM14" s="26"/>
      <c r="BN14" s="59">
        <f t="shared" si="31"/>
        <v>11.7</v>
      </c>
      <c r="BO14" s="60"/>
      <c r="BP14" s="8" t="s">
        <v>4</v>
      </c>
      <c r="BQ14" s="3"/>
      <c r="BR14" s="22">
        <v>5367442</v>
      </c>
      <c r="BS14" s="26"/>
      <c r="BT14" s="59">
        <f t="shared" si="32"/>
        <v>11.1</v>
      </c>
      <c r="BU14" s="60"/>
      <c r="BV14" s="8" t="s">
        <v>4</v>
      </c>
      <c r="BW14" s="3"/>
      <c r="BX14" s="22">
        <v>5646869</v>
      </c>
      <c r="BY14" s="26"/>
      <c r="BZ14" s="59">
        <f t="shared" si="0"/>
        <v>11.7</v>
      </c>
      <c r="CA14" s="60"/>
      <c r="CB14" s="8" t="s">
        <v>4</v>
      </c>
      <c r="CC14" s="3"/>
      <c r="CD14" s="22">
        <v>5981676</v>
      </c>
      <c r="CE14" s="26"/>
      <c r="CF14" s="59">
        <f t="shared" si="33"/>
        <v>12.4</v>
      </c>
      <c r="CG14" s="60"/>
      <c r="CH14" s="8" t="s">
        <v>4</v>
      </c>
      <c r="CI14" s="3"/>
      <c r="CJ14" s="22">
        <v>7755661</v>
      </c>
      <c r="CK14" s="26"/>
      <c r="CL14" s="59">
        <f t="shared" si="34"/>
        <v>15.2</v>
      </c>
      <c r="CM14" s="60"/>
      <c r="CN14" s="8" t="s">
        <v>4</v>
      </c>
      <c r="CO14" s="3"/>
      <c r="CP14" s="22">
        <v>7809867</v>
      </c>
      <c r="CQ14" s="26"/>
      <c r="CR14" s="59">
        <f t="shared" si="35"/>
        <v>15.6</v>
      </c>
      <c r="CS14" s="60"/>
      <c r="CT14" s="8" t="s">
        <v>4</v>
      </c>
      <c r="CU14" s="3"/>
      <c r="CV14" s="22">
        <v>7021238</v>
      </c>
      <c r="CW14" s="26"/>
      <c r="CX14" s="59">
        <f t="shared" si="36"/>
        <v>13.5</v>
      </c>
      <c r="CY14" s="60"/>
      <c r="CZ14" s="8" t="s">
        <v>4</v>
      </c>
      <c r="DA14" s="3"/>
      <c r="DB14" s="34">
        <v>7173683</v>
      </c>
      <c r="DC14" s="31"/>
      <c r="DD14" s="35">
        <f t="shared" si="37"/>
        <v>14.1</v>
      </c>
      <c r="DE14" s="36"/>
      <c r="DF14" s="27" t="s">
        <v>4</v>
      </c>
      <c r="DG14" s="3"/>
      <c r="DH14" s="34">
        <v>6781018</v>
      </c>
      <c r="DI14" s="31"/>
      <c r="DJ14" s="35">
        <f t="shared" si="38"/>
        <v>13.1</v>
      </c>
      <c r="DK14" s="36"/>
      <c r="DL14" s="27" t="s">
        <v>4</v>
      </c>
      <c r="DM14" s="3"/>
      <c r="DN14" s="34">
        <v>6143605</v>
      </c>
      <c r="DO14" s="31"/>
      <c r="DP14" s="35">
        <f t="shared" si="39"/>
        <v>11.9</v>
      </c>
      <c r="DQ14" s="36"/>
      <c r="DR14" s="27" t="s">
        <v>4</v>
      </c>
      <c r="DS14" s="3"/>
      <c r="DT14" s="34">
        <v>5528081</v>
      </c>
      <c r="DU14" s="31"/>
      <c r="DV14" s="35">
        <f t="shared" si="40"/>
        <v>10.6</v>
      </c>
      <c r="DW14" s="36"/>
      <c r="DX14" s="27" t="s">
        <v>4</v>
      </c>
      <c r="DY14" s="3"/>
      <c r="DZ14" s="34">
        <v>5526059</v>
      </c>
      <c r="EA14" s="31"/>
      <c r="EB14" s="35">
        <f t="shared" si="41"/>
        <v>10.7</v>
      </c>
      <c r="EC14" s="36"/>
      <c r="ED14" s="27" t="s">
        <v>4</v>
      </c>
      <c r="EE14" s="3"/>
      <c r="EF14" s="34">
        <v>5516607</v>
      </c>
      <c r="EG14" s="31"/>
      <c r="EH14" s="35">
        <v>10.8</v>
      </c>
      <c r="EI14" s="36"/>
      <c r="EJ14" s="27" t="s">
        <v>4</v>
      </c>
      <c r="EK14" s="3"/>
      <c r="EL14" s="34">
        <v>5415019</v>
      </c>
      <c r="EM14" s="31"/>
      <c r="EN14" s="35">
        <v>10.7</v>
      </c>
      <c r="EO14" s="36"/>
      <c r="EP14" s="27" t="s">
        <v>4</v>
      </c>
      <c r="EQ14" s="3"/>
      <c r="ER14" s="34">
        <v>5600896</v>
      </c>
      <c r="ES14" s="31"/>
      <c r="ET14" s="35">
        <v>11</v>
      </c>
      <c r="EU14" s="36"/>
      <c r="EV14" s="27" t="s">
        <v>4</v>
      </c>
      <c r="EW14" s="3"/>
      <c r="EX14" s="34">
        <v>6706327</v>
      </c>
      <c r="EY14" s="31"/>
      <c r="EZ14" s="35">
        <v>10.8</v>
      </c>
      <c r="FA14" s="36"/>
      <c r="FB14" s="27" t="s">
        <v>4</v>
      </c>
      <c r="FC14" s="3"/>
      <c r="FD14" s="34">
        <v>6542400</v>
      </c>
      <c r="FE14" s="3"/>
      <c r="FF14" s="35">
        <v>9.6</v>
      </c>
      <c r="FG14" s="36"/>
      <c r="FH14" s="27" t="s">
        <v>4</v>
      </c>
      <c r="FI14" s="3"/>
      <c r="FJ14" s="22">
        <v>4586748</v>
      </c>
      <c r="FK14" s="15"/>
      <c r="FL14" s="46">
        <v>7.2</v>
      </c>
      <c r="FM14" s="47"/>
      <c r="FN14" s="14" t="s">
        <v>4</v>
      </c>
      <c r="FO14" s="3"/>
      <c r="FP14" s="45"/>
      <c r="FQ14" s="12" t="s">
        <v>19</v>
      </c>
      <c r="FR14" s="9"/>
      <c r="FT14" s="62"/>
    </row>
    <row r="15" spans="1:176" ht="30.75" customHeight="1">
      <c r="A15" s="45"/>
      <c r="B15" s="12" t="s">
        <v>21</v>
      </c>
      <c r="C15" s="9"/>
      <c r="D15" s="26">
        <v>782254</v>
      </c>
      <c r="E15" s="26"/>
      <c r="F15" s="59">
        <f t="shared" si="21"/>
        <v>1.5</v>
      </c>
      <c r="G15" s="60"/>
      <c r="H15" s="8" t="s">
        <v>4</v>
      </c>
      <c r="I15" s="3"/>
      <c r="J15" s="45">
        <v>900644</v>
      </c>
      <c r="K15" s="26"/>
      <c r="L15" s="59">
        <f t="shared" si="22"/>
        <v>1.7</v>
      </c>
      <c r="M15" s="60"/>
      <c r="N15" s="8" t="s">
        <v>4</v>
      </c>
      <c r="O15" s="3"/>
      <c r="P15" s="45">
        <v>881989</v>
      </c>
      <c r="Q15" s="26"/>
      <c r="R15" s="59">
        <f t="shared" si="23"/>
        <v>1.7</v>
      </c>
      <c r="S15" s="60"/>
      <c r="T15" s="8" t="s">
        <v>4</v>
      </c>
      <c r="U15" s="8"/>
      <c r="V15" s="22">
        <v>829501</v>
      </c>
      <c r="W15" s="26"/>
      <c r="X15" s="59">
        <f t="shared" si="24"/>
        <v>1.5</v>
      </c>
      <c r="Y15" s="60"/>
      <c r="Z15" s="8" t="s">
        <v>4</v>
      </c>
      <c r="AA15" s="8"/>
      <c r="AB15" s="22">
        <v>900941</v>
      </c>
      <c r="AC15" s="26"/>
      <c r="AD15" s="59">
        <f t="shared" si="25"/>
        <v>1.6</v>
      </c>
      <c r="AE15" s="60"/>
      <c r="AF15" s="8" t="s">
        <v>4</v>
      </c>
      <c r="AG15" s="3"/>
      <c r="AH15" s="22">
        <v>877931</v>
      </c>
      <c r="AI15" s="26"/>
      <c r="AJ15" s="59">
        <f t="shared" si="26"/>
        <v>1.6</v>
      </c>
      <c r="AK15" s="60"/>
      <c r="AL15" s="8" t="s">
        <v>4</v>
      </c>
      <c r="AM15" s="3"/>
      <c r="AN15" s="22">
        <v>1022958</v>
      </c>
      <c r="AO15" s="26"/>
      <c r="AP15" s="59">
        <f t="shared" si="27"/>
        <v>1.9</v>
      </c>
      <c r="AQ15" s="60"/>
      <c r="AR15" s="8" t="s">
        <v>4</v>
      </c>
      <c r="AS15" s="3"/>
      <c r="AT15" s="22">
        <v>1042148</v>
      </c>
      <c r="AU15" s="26"/>
      <c r="AV15" s="59">
        <f t="shared" si="28"/>
        <v>2</v>
      </c>
      <c r="AW15" s="60"/>
      <c r="AX15" s="8" t="s">
        <v>4</v>
      </c>
      <c r="AY15" s="3"/>
      <c r="AZ15" s="22">
        <v>960987</v>
      </c>
      <c r="BA15" s="26"/>
      <c r="BB15" s="59">
        <f t="shared" si="29"/>
        <v>1.9</v>
      </c>
      <c r="BC15" s="60"/>
      <c r="BD15" s="8" t="s">
        <v>4</v>
      </c>
      <c r="BE15" s="3"/>
      <c r="BF15" s="22">
        <v>885783</v>
      </c>
      <c r="BG15" s="26"/>
      <c r="BH15" s="59">
        <f t="shared" si="30"/>
        <v>1.8</v>
      </c>
      <c r="BI15" s="60"/>
      <c r="BJ15" s="8" t="s">
        <v>4</v>
      </c>
      <c r="BK15" s="3"/>
      <c r="BL15" s="22">
        <v>794318</v>
      </c>
      <c r="BM15" s="26"/>
      <c r="BN15" s="59">
        <f t="shared" si="31"/>
        <v>1.6</v>
      </c>
      <c r="BO15" s="60"/>
      <c r="BP15" s="8" t="s">
        <v>4</v>
      </c>
      <c r="BQ15" s="3"/>
      <c r="BR15" s="22">
        <v>812842</v>
      </c>
      <c r="BS15" s="26"/>
      <c r="BT15" s="59">
        <f t="shared" si="32"/>
        <v>1.7</v>
      </c>
      <c r="BU15" s="60"/>
      <c r="BV15" s="8" t="s">
        <v>4</v>
      </c>
      <c r="BW15" s="3"/>
      <c r="BX15" s="22">
        <v>898198</v>
      </c>
      <c r="BY15" s="26"/>
      <c r="BZ15" s="59">
        <f t="shared" si="0"/>
        <v>1.9</v>
      </c>
      <c r="CA15" s="60"/>
      <c r="CB15" s="8" t="s">
        <v>4</v>
      </c>
      <c r="CC15" s="3"/>
      <c r="CD15" s="22">
        <v>750317</v>
      </c>
      <c r="CE15" s="26"/>
      <c r="CF15" s="59">
        <f t="shared" si="33"/>
        <v>1.6</v>
      </c>
      <c r="CG15" s="60"/>
      <c r="CH15" s="8" t="s">
        <v>4</v>
      </c>
      <c r="CI15" s="3"/>
      <c r="CJ15" s="22">
        <v>684181</v>
      </c>
      <c r="CK15" s="26"/>
      <c r="CL15" s="59">
        <f t="shared" si="34"/>
        <v>1.3</v>
      </c>
      <c r="CM15" s="60"/>
      <c r="CN15" s="8" t="s">
        <v>4</v>
      </c>
      <c r="CO15" s="3"/>
      <c r="CP15" s="22">
        <v>700395</v>
      </c>
      <c r="CQ15" s="26"/>
      <c r="CR15" s="59">
        <f t="shared" si="35"/>
        <v>1.4</v>
      </c>
      <c r="CS15" s="60"/>
      <c r="CT15" s="8" t="s">
        <v>4</v>
      </c>
      <c r="CU15" s="3"/>
      <c r="CV15" s="22">
        <v>970018</v>
      </c>
      <c r="CW15" s="26"/>
      <c r="CX15" s="59">
        <f t="shared" si="36"/>
        <v>1.9</v>
      </c>
      <c r="CY15" s="60"/>
      <c r="CZ15" s="8" t="s">
        <v>4</v>
      </c>
      <c r="DA15" s="3"/>
      <c r="DB15" s="34">
        <v>1161494</v>
      </c>
      <c r="DC15" s="31"/>
      <c r="DD15" s="35">
        <f t="shared" si="37"/>
        <v>2.3</v>
      </c>
      <c r="DE15" s="36"/>
      <c r="DF15" s="27" t="s">
        <v>4</v>
      </c>
      <c r="DG15" s="3"/>
      <c r="DH15" s="34">
        <v>1434039</v>
      </c>
      <c r="DI15" s="31"/>
      <c r="DJ15" s="35">
        <f t="shared" si="38"/>
        <v>2.8</v>
      </c>
      <c r="DK15" s="36"/>
      <c r="DL15" s="27" t="s">
        <v>4</v>
      </c>
      <c r="DM15" s="3"/>
      <c r="DN15" s="34">
        <v>1489597</v>
      </c>
      <c r="DO15" s="31"/>
      <c r="DP15" s="35">
        <f t="shared" si="39"/>
        <v>2.9</v>
      </c>
      <c r="DQ15" s="36"/>
      <c r="DR15" s="27" t="s">
        <v>4</v>
      </c>
      <c r="DS15" s="3"/>
      <c r="DT15" s="34">
        <v>1465987</v>
      </c>
      <c r="DU15" s="31"/>
      <c r="DV15" s="35">
        <f t="shared" si="40"/>
        <v>2.8</v>
      </c>
      <c r="DW15" s="36"/>
      <c r="DX15" s="27" t="s">
        <v>4</v>
      </c>
      <c r="DY15" s="3"/>
      <c r="DZ15" s="34">
        <v>1303378</v>
      </c>
      <c r="EA15" s="31"/>
      <c r="EB15" s="35">
        <f t="shared" si="41"/>
        <v>2.5</v>
      </c>
      <c r="EC15" s="36"/>
      <c r="ED15" s="27" t="s">
        <v>4</v>
      </c>
      <c r="EE15" s="3"/>
      <c r="EF15" s="34">
        <v>1403213</v>
      </c>
      <c r="EG15" s="31"/>
      <c r="EH15" s="35">
        <v>2.8</v>
      </c>
      <c r="EI15" s="36"/>
      <c r="EJ15" s="27" t="s">
        <v>4</v>
      </c>
      <c r="EK15" s="3"/>
      <c r="EL15" s="34">
        <v>1428354</v>
      </c>
      <c r="EM15" s="31"/>
      <c r="EN15" s="35">
        <v>2.8</v>
      </c>
      <c r="EO15" s="36"/>
      <c r="EP15" s="27" t="s">
        <v>4</v>
      </c>
      <c r="EQ15" s="3"/>
      <c r="ER15" s="34">
        <v>1399866</v>
      </c>
      <c r="ES15" s="31"/>
      <c r="ET15" s="35">
        <v>2.7</v>
      </c>
      <c r="EU15" s="36"/>
      <c r="EV15" s="27" t="s">
        <v>4</v>
      </c>
      <c r="EW15" s="3"/>
      <c r="EX15" s="34">
        <v>1534835</v>
      </c>
      <c r="EY15" s="31"/>
      <c r="EZ15" s="35">
        <v>2.5</v>
      </c>
      <c r="FA15" s="36"/>
      <c r="FB15" s="27" t="s">
        <v>4</v>
      </c>
      <c r="FC15" s="3"/>
      <c r="FD15" s="34">
        <v>2118707</v>
      </c>
      <c r="FE15" s="3"/>
      <c r="FF15" s="35">
        <v>3.1</v>
      </c>
      <c r="FG15" s="36"/>
      <c r="FH15" s="27" t="s">
        <v>4</v>
      </c>
      <c r="FI15" s="3"/>
      <c r="FJ15" s="22">
        <v>1944650</v>
      </c>
      <c r="FK15" s="15"/>
      <c r="FL15" s="46">
        <v>3.1</v>
      </c>
      <c r="FM15" s="47"/>
      <c r="FN15" s="14" t="s">
        <v>4</v>
      </c>
      <c r="FO15" s="3"/>
      <c r="FP15" s="45"/>
      <c r="FQ15" s="12" t="s">
        <v>21</v>
      </c>
      <c r="FR15" s="9"/>
      <c r="FT15" s="62"/>
    </row>
    <row r="16" spans="1:176" ht="30.75" customHeight="1">
      <c r="A16" s="45"/>
      <c r="B16" s="12" t="s">
        <v>22</v>
      </c>
      <c r="C16" s="9"/>
      <c r="D16" s="26">
        <v>53730220</v>
      </c>
      <c r="E16" s="26"/>
      <c r="F16" s="59">
        <f t="shared" si="21"/>
        <v>100</v>
      </c>
      <c r="G16" s="60"/>
      <c r="H16" s="8" t="s">
        <v>4</v>
      </c>
      <c r="I16" s="3"/>
      <c r="J16" s="45">
        <v>53656094</v>
      </c>
      <c r="K16" s="26"/>
      <c r="L16" s="59">
        <f t="shared" si="22"/>
        <v>100</v>
      </c>
      <c r="M16" s="60"/>
      <c r="N16" s="8" t="s">
        <v>4</v>
      </c>
      <c r="O16" s="3"/>
      <c r="P16" s="45">
        <v>52887509</v>
      </c>
      <c r="Q16" s="26"/>
      <c r="R16" s="59">
        <f t="shared" si="23"/>
        <v>100</v>
      </c>
      <c r="S16" s="60"/>
      <c r="T16" s="8" t="s">
        <v>4</v>
      </c>
      <c r="U16" s="8"/>
      <c r="V16" s="22">
        <v>55503347</v>
      </c>
      <c r="W16" s="26"/>
      <c r="X16" s="59">
        <f t="shared" si="24"/>
        <v>100</v>
      </c>
      <c r="Y16" s="60"/>
      <c r="Z16" s="8" t="s">
        <v>4</v>
      </c>
      <c r="AA16" s="8"/>
      <c r="AB16" s="22">
        <v>55079188</v>
      </c>
      <c r="AC16" s="26"/>
      <c r="AD16" s="59">
        <f t="shared" si="25"/>
        <v>100</v>
      </c>
      <c r="AE16" s="60"/>
      <c r="AF16" s="8" t="s">
        <v>4</v>
      </c>
      <c r="AG16" s="3"/>
      <c r="AH16" s="22">
        <v>54414878</v>
      </c>
      <c r="AI16" s="26"/>
      <c r="AJ16" s="59">
        <f t="shared" si="26"/>
        <v>100</v>
      </c>
      <c r="AK16" s="60"/>
      <c r="AL16" s="8" t="s">
        <v>4</v>
      </c>
      <c r="AM16" s="3"/>
      <c r="AN16" s="22">
        <v>53962473</v>
      </c>
      <c r="AO16" s="26"/>
      <c r="AP16" s="59">
        <f t="shared" si="27"/>
        <v>100</v>
      </c>
      <c r="AQ16" s="60"/>
      <c r="AR16" s="8" t="s">
        <v>4</v>
      </c>
      <c r="AS16" s="3"/>
      <c r="AT16" s="22">
        <v>51464203</v>
      </c>
      <c r="AU16" s="26"/>
      <c r="AV16" s="59">
        <f t="shared" si="28"/>
        <v>100</v>
      </c>
      <c r="AW16" s="60"/>
      <c r="AX16" s="8" t="s">
        <v>4</v>
      </c>
      <c r="AY16" s="3"/>
      <c r="AZ16" s="22">
        <v>49811034</v>
      </c>
      <c r="BA16" s="26"/>
      <c r="BB16" s="59">
        <f t="shared" si="29"/>
        <v>100</v>
      </c>
      <c r="BC16" s="60"/>
      <c r="BD16" s="8" t="s">
        <v>4</v>
      </c>
      <c r="BE16" s="3"/>
      <c r="BF16" s="22">
        <v>48995491</v>
      </c>
      <c r="BG16" s="26"/>
      <c r="BH16" s="59">
        <f t="shared" si="30"/>
        <v>100</v>
      </c>
      <c r="BI16" s="60"/>
      <c r="BJ16" s="8" t="s">
        <v>4</v>
      </c>
      <c r="BK16" s="3"/>
      <c r="BL16" s="22">
        <v>48694518</v>
      </c>
      <c r="BM16" s="26"/>
      <c r="BN16" s="59">
        <f t="shared" si="31"/>
        <v>100</v>
      </c>
      <c r="BO16" s="60"/>
      <c r="BP16" s="8" t="s">
        <v>4</v>
      </c>
      <c r="BQ16" s="3"/>
      <c r="BR16" s="22">
        <v>48438201</v>
      </c>
      <c r="BS16" s="26"/>
      <c r="BT16" s="59">
        <f t="shared" si="32"/>
        <v>100</v>
      </c>
      <c r="BU16" s="60"/>
      <c r="BV16" s="8" t="s">
        <v>4</v>
      </c>
      <c r="BW16" s="3"/>
      <c r="BX16" s="22">
        <v>48245874</v>
      </c>
      <c r="BY16" s="26"/>
      <c r="BZ16" s="59">
        <f t="shared" si="0"/>
        <v>100</v>
      </c>
      <c r="CA16" s="60"/>
      <c r="CB16" s="8" t="s">
        <v>4</v>
      </c>
      <c r="CC16" s="3"/>
      <c r="CD16" s="22">
        <v>48045817</v>
      </c>
      <c r="CE16" s="26"/>
      <c r="CF16" s="59">
        <f t="shared" si="33"/>
        <v>100</v>
      </c>
      <c r="CG16" s="60"/>
      <c r="CH16" s="8" t="s">
        <v>4</v>
      </c>
      <c r="CI16" s="3"/>
      <c r="CJ16" s="22">
        <v>50968200</v>
      </c>
      <c r="CK16" s="26"/>
      <c r="CL16" s="59">
        <f t="shared" si="34"/>
        <v>100</v>
      </c>
      <c r="CM16" s="60"/>
      <c r="CN16" s="8" t="s">
        <v>4</v>
      </c>
      <c r="CO16" s="3"/>
      <c r="CP16" s="22">
        <v>50066112</v>
      </c>
      <c r="CQ16" s="26"/>
      <c r="CR16" s="59">
        <f t="shared" si="35"/>
        <v>100</v>
      </c>
      <c r="CS16" s="60"/>
      <c r="CT16" s="8" t="s">
        <v>4</v>
      </c>
      <c r="CU16" s="3"/>
      <c r="CV16" s="22">
        <v>52146455</v>
      </c>
      <c r="CW16" s="26"/>
      <c r="CX16" s="59">
        <f t="shared" si="36"/>
        <v>100</v>
      </c>
      <c r="CY16" s="60"/>
      <c r="CZ16" s="8" t="s">
        <v>4</v>
      </c>
      <c r="DA16" s="3"/>
      <c r="DB16" s="34">
        <v>50937229</v>
      </c>
      <c r="DC16" s="31"/>
      <c r="DD16" s="35">
        <f t="shared" si="37"/>
        <v>100</v>
      </c>
      <c r="DE16" s="36"/>
      <c r="DF16" s="27" t="s">
        <v>4</v>
      </c>
      <c r="DG16" s="3"/>
      <c r="DH16" s="34">
        <v>51572618</v>
      </c>
      <c r="DI16" s="31"/>
      <c r="DJ16" s="35">
        <f t="shared" si="38"/>
        <v>100</v>
      </c>
      <c r="DK16" s="36"/>
      <c r="DL16" s="27" t="s">
        <v>4</v>
      </c>
      <c r="DM16" s="3"/>
      <c r="DN16" s="34">
        <v>51694957</v>
      </c>
      <c r="DO16" s="31"/>
      <c r="DP16" s="35">
        <f t="shared" si="39"/>
        <v>100</v>
      </c>
      <c r="DQ16" s="36"/>
      <c r="DR16" s="27" t="s">
        <v>4</v>
      </c>
      <c r="DS16" s="3"/>
      <c r="DT16" s="34">
        <v>52049884</v>
      </c>
      <c r="DU16" s="31"/>
      <c r="DV16" s="35">
        <f t="shared" si="40"/>
        <v>100</v>
      </c>
      <c r="DW16" s="36"/>
      <c r="DX16" s="27" t="s">
        <v>4</v>
      </c>
      <c r="DY16" s="3"/>
      <c r="DZ16" s="34">
        <v>51623090</v>
      </c>
      <c r="EA16" s="31"/>
      <c r="EB16" s="35">
        <f t="shared" si="41"/>
        <v>100</v>
      </c>
      <c r="EC16" s="36"/>
      <c r="ED16" s="27" t="s">
        <v>4</v>
      </c>
      <c r="EE16" s="3"/>
      <c r="EF16" s="34">
        <v>50889504</v>
      </c>
      <c r="EG16" s="31"/>
      <c r="EH16" s="35">
        <v>100</v>
      </c>
      <c r="EI16" s="36"/>
      <c r="EJ16" s="27" t="s">
        <v>4</v>
      </c>
      <c r="EK16" s="3"/>
      <c r="EL16" s="34">
        <v>50372813</v>
      </c>
      <c r="EM16" s="31"/>
      <c r="EN16" s="35">
        <v>100</v>
      </c>
      <c r="EO16" s="36"/>
      <c r="EP16" s="27" t="s">
        <v>4</v>
      </c>
      <c r="EQ16" s="3"/>
      <c r="ER16" s="34">
        <v>50913965</v>
      </c>
      <c r="ES16" s="31"/>
      <c r="ET16" s="35">
        <v>100</v>
      </c>
      <c r="EU16" s="36"/>
      <c r="EV16" s="27" t="s">
        <v>4</v>
      </c>
      <c r="EW16" s="3"/>
      <c r="EX16" s="34">
        <v>61894101</v>
      </c>
      <c r="EY16" s="31"/>
      <c r="EZ16" s="35">
        <v>100</v>
      </c>
      <c r="FA16" s="36"/>
      <c r="FB16" s="27" t="s">
        <v>4</v>
      </c>
      <c r="FC16" s="3"/>
      <c r="FD16" s="34">
        <v>68324335</v>
      </c>
      <c r="FE16" s="3"/>
      <c r="FF16" s="35">
        <v>100</v>
      </c>
      <c r="FG16" s="36"/>
      <c r="FH16" s="27" t="s">
        <v>4</v>
      </c>
      <c r="FI16" s="3"/>
      <c r="FJ16" s="22">
        <v>63735722</v>
      </c>
      <c r="FK16" s="15"/>
      <c r="FL16" s="46">
        <v>100</v>
      </c>
      <c r="FM16" s="47"/>
      <c r="FN16" s="14" t="s">
        <v>4</v>
      </c>
      <c r="FO16" s="3"/>
      <c r="FP16" s="45"/>
      <c r="FQ16" s="12" t="s">
        <v>22</v>
      </c>
      <c r="FR16" s="9"/>
      <c r="FT16" s="62"/>
    </row>
    <row r="17" spans="1:176" ht="30.75" customHeight="1">
      <c r="A17" s="45" t="s">
        <v>5</v>
      </c>
      <c r="B17" s="49"/>
      <c r="C17" s="50"/>
      <c r="D17" s="26"/>
      <c r="E17" s="26"/>
      <c r="F17" s="59"/>
      <c r="G17" s="60"/>
      <c r="H17" s="61"/>
      <c r="I17" s="3"/>
      <c r="J17" s="45"/>
      <c r="K17" s="3"/>
      <c r="L17" s="45"/>
      <c r="M17" s="3"/>
      <c r="N17" s="45"/>
      <c r="O17" s="3"/>
      <c r="P17" s="22"/>
      <c r="Q17" s="26"/>
      <c r="R17" s="59"/>
      <c r="S17" s="60"/>
      <c r="T17" s="61"/>
      <c r="U17" s="61"/>
      <c r="V17" s="22"/>
      <c r="W17" s="26"/>
      <c r="X17" s="59"/>
      <c r="Y17" s="60"/>
      <c r="Z17" s="61"/>
      <c r="AA17" s="61"/>
      <c r="AB17" s="22"/>
      <c r="AC17" s="26"/>
      <c r="AD17" s="59"/>
      <c r="AE17" s="60"/>
      <c r="AF17" s="61"/>
      <c r="AG17" s="3"/>
      <c r="AH17" s="22"/>
      <c r="AI17" s="26"/>
      <c r="AJ17" s="59"/>
      <c r="AK17" s="60"/>
      <c r="AL17" s="61"/>
      <c r="AM17" s="3"/>
      <c r="AN17" s="22"/>
      <c r="AO17" s="26"/>
      <c r="AP17" s="59"/>
      <c r="AQ17" s="60"/>
      <c r="AR17" s="61"/>
      <c r="AS17" s="3"/>
      <c r="AT17" s="22"/>
      <c r="AU17" s="26"/>
      <c r="AV17" s="59"/>
      <c r="AW17" s="60"/>
      <c r="AX17" s="61"/>
      <c r="AY17" s="3"/>
      <c r="AZ17" s="22"/>
      <c r="BA17" s="26"/>
      <c r="BB17" s="59"/>
      <c r="BC17" s="60"/>
      <c r="BD17" s="61"/>
      <c r="BE17" s="3"/>
      <c r="BF17" s="22"/>
      <c r="BG17" s="26"/>
      <c r="BH17" s="59"/>
      <c r="BI17" s="60"/>
      <c r="BJ17" s="61"/>
      <c r="BK17" s="3"/>
      <c r="BL17" s="22"/>
      <c r="BM17" s="26"/>
      <c r="BN17" s="59"/>
      <c r="BO17" s="60"/>
      <c r="BP17" s="61"/>
      <c r="BQ17" s="3"/>
      <c r="BR17" s="22"/>
      <c r="BS17" s="26"/>
      <c r="BT17" s="59"/>
      <c r="BU17" s="60"/>
      <c r="BV17" s="61"/>
      <c r="BW17" s="3"/>
      <c r="BX17" s="22"/>
      <c r="BY17" s="26"/>
      <c r="BZ17" s="59"/>
      <c r="CA17" s="60"/>
      <c r="CB17" s="61"/>
      <c r="CC17" s="3"/>
      <c r="CD17" s="22"/>
      <c r="CE17" s="26"/>
      <c r="CF17" s="59"/>
      <c r="CG17" s="60"/>
      <c r="CH17" s="61"/>
      <c r="CI17" s="3"/>
      <c r="CJ17" s="22"/>
      <c r="CK17" s="26"/>
      <c r="CL17" s="59"/>
      <c r="CM17" s="60"/>
      <c r="CN17" s="61"/>
      <c r="CO17" s="3"/>
      <c r="CP17" s="22"/>
      <c r="CQ17" s="26"/>
      <c r="CR17" s="59"/>
      <c r="CS17" s="60"/>
      <c r="CT17" s="61"/>
      <c r="CU17" s="3"/>
      <c r="CV17" s="22"/>
      <c r="CW17" s="26"/>
      <c r="CX17" s="59"/>
      <c r="CY17" s="60"/>
      <c r="CZ17" s="61"/>
      <c r="DA17" s="3"/>
      <c r="DB17" s="34"/>
      <c r="DC17" s="31"/>
      <c r="DD17" s="35"/>
      <c r="DE17" s="36"/>
      <c r="DF17" s="37"/>
      <c r="DG17" s="3"/>
      <c r="DH17" s="34"/>
      <c r="DI17" s="31"/>
      <c r="DJ17" s="35"/>
      <c r="DK17" s="36"/>
      <c r="DL17" s="37"/>
      <c r="DM17" s="3"/>
      <c r="DN17" s="34"/>
      <c r="DO17" s="31"/>
      <c r="DP17" s="35"/>
      <c r="DQ17" s="36"/>
      <c r="DR17" s="37"/>
      <c r="DS17" s="3"/>
      <c r="DT17" s="34"/>
      <c r="DU17" s="31"/>
      <c r="DV17" s="35"/>
      <c r="DW17" s="36"/>
      <c r="DX17" s="37"/>
      <c r="DY17" s="3"/>
      <c r="DZ17" s="34"/>
      <c r="EA17" s="31"/>
      <c r="EB17" s="35"/>
      <c r="EC17" s="36"/>
      <c r="ED17" s="37"/>
      <c r="EE17" s="3"/>
      <c r="EF17" s="34"/>
      <c r="EG17" s="31"/>
      <c r="EH17" s="35"/>
      <c r="EI17" s="36"/>
      <c r="EJ17" s="37"/>
      <c r="EK17" s="3"/>
      <c r="EL17" s="34"/>
      <c r="EM17" s="31"/>
      <c r="EN17" s="35"/>
      <c r="EO17" s="36"/>
      <c r="EP17" s="37"/>
      <c r="EQ17" s="3"/>
      <c r="ER17" s="34"/>
      <c r="ES17" s="31"/>
      <c r="ET17" s="35"/>
      <c r="EU17" s="36"/>
      <c r="EV17" s="37"/>
      <c r="EW17" s="3"/>
      <c r="EX17" s="34"/>
      <c r="EY17" s="31"/>
      <c r="EZ17" s="35"/>
      <c r="FA17" s="36"/>
      <c r="FB17" s="37"/>
      <c r="FC17" s="3"/>
      <c r="FD17" s="34"/>
      <c r="FE17" s="3"/>
      <c r="FF17" s="35"/>
      <c r="FG17" s="36"/>
      <c r="FH17" s="37"/>
      <c r="FI17" s="3"/>
      <c r="FJ17" s="22"/>
      <c r="FK17" s="15"/>
      <c r="FL17" s="46"/>
      <c r="FM17" s="47"/>
      <c r="FN17" s="48"/>
      <c r="FO17" s="3"/>
      <c r="FP17" s="45" t="s">
        <v>5</v>
      </c>
      <c r="FQ17" s="49"/>
      <c r="FR17" s="50"/>
      <c r="FT17" s="62"/>
    </row>
    <row r="18" spans="1:176" ht="30.75" customHeight="1">
      <c r="A18" s="45"/>
      <c r="B18" s="12" t="s">
        <v>14</v>
      </c>
      <c r="C18" s="9"/>
      <c r="D18" s="26">
        <v>17946236</v>
      </c>
      <c r="E18" s="26"/>
      <c r="F18" s="59">
        <f>ROUND(D18/D$27*100,1)</f>
        <v>33.6</v>
      </c>
      <c r="G18" s="60"/>
      <c r="H18" s="61">
        <f aca="true" t="shared" si="42" ref="H18:H24">ROUND(D18/D$24*100,1)</f>
        <v>40.8</v>
      </c>
      <c r="I18" s="3"/>
      <c r="J18" s="45">
        <v>18485470</v>
      </c>
      <c r="K18" s="26"/>
      <c r="L18" s="59">
        <f>ROUND(J18/J$27*100,1)</f>
        <v>34.7</v>
      </c>
      <c r="M18" s="60"/>
      <c r="N18" s="61">
        <f>ROUND(J18/J$24*100,1)</f>
        <v>41.7</v>
      </c>
      <c r="O18" s="3"/>
      <c r="P18" s="45">
        <v>19282908</v>
      </c>
      <c r="Q18" s="26"/>
      <c r="R18" s="59">
        <f>ROUND(P18/P$27*100,1)</f>
        <v>36.5</v>
      </c>
      <c r="S18" s="60"/>
      <c r="T18" s="61">
        <f>ROUND(P18/P$24*100,1)</f>
        <v>42.9</v>
      </c>
      <c r="U18" s="61"/>
      <c r="V18" s="22">
        <v>18684792</v>
      </c>
      <c r="W18" s="26"/>
      <c r="X18" s="59">
        <f>ROUND(V18/V$27*100,1)</f>
        <v>34.5</v>
      </c>
      <c r="Y18" s="60"/>
      <c r="Z18" s="61">
        <f aca="true" t="shared" si="43" ref="Z18:Z24">ROUND(V18/V$24*100,1)</f>
        <v>40.3</v>
      </c>
      <c r="AA18" s="61"/>
      <c r="AB18" s="22">
        <v>18593132</v>
      </c>
      <c r="AC18" s="26"/>
      <c r="AD18" s="59">
        <f>ROUND(AB18/AB$27*100,1)</f>
        <v>33.5</v>
      </c>
      <c r="AE18" s="60"/>
      <c r="AF18" s="61">
        <f aca="true" t="shared" si="44" ref="AF18:AF24">ROUND(AB18/AB$24*100,1)</f>
        <v>38.5</v>
      </c>
      <c r="AG18" s="3"/>
      <c r="AH18" s="22">
        <v>18090312</v>
      </c>
      <c r="AI18" s="26"/>
      <c r="AJ18" s="59">
        <f>ROUND(AH18/AH$27*100,1)</f>
        <v>34.3</v>
      </c>
      <c r="AK18" s="60"/>
      <c r="AL18" s="61">
        <f aca="true" t="shared" si="45" ref="AL18:AL24">ROUND(AH18/AH$24*100,1)</f>
        <v>38.9</v>
      </c>
      <c r="AM18" s="3"/>
      <c r="AN18" s="22">
        <v>18142477</v>
      </c>
      <c r="AO18" s="26"/>
      <c r="AP18" s="59">
        <f>ROUND(AN18/AN$27*100,1)</f>
        <v>34.3</v>
      </c>
      <c r="AQ18" s="60"/>
      <c r="AR18" s="61">
        <f aca="true" t="shared" si="46" ref="AR18:AR24">ROUND(AN18/AN$24*100,1)</f>
        <v>39.4</v>
      </c>
      <c r="AS18" s="3"/>
      <c r="AT18" s="22">
        <v>17822288</v>
      </c>
      <c r="AU18" s="26"/>
      <c r="AV18" s="59">
        <f>ROUND(AT18/AT$27*100,1)</f>
        <v>34.4</v>
      </c>
      <c r="AW18" s="60"/>
      <c r="AX18" s="61">
        <f aca="true" t="shared" si="47" ref="AX18:AX24">ROUND(AT18/AT$24*100,1)</f>
        <v>40</v>
      </c>
      <c r="AY18" s="3"/>
      <c r="AZ18" s="22">
        <v>17239738</v>
      </c>
      <c r="BA18" s="26"/>
      <c r="BB18" s="59">
        <f>ROUND(AZ18/AZ$27*100,1)</f>
        <v>33.7</v>
      </c>
      <c r="BC18" s="60"/>
      <c r="BD18" s="61">
        <f aca="true" t="shared" si="48" ref="BD18:BD24">ROUND(AZ18/AZ$24*100,1)</f>
        <v>39.4</v>
      </c>
      <c r="BE18" s="3"/>
      <c r="BF18" s="22">
        <v>17231954</v>
      </c>
      <c r="BG18" s="26"/>
      <c r="BH18" s="59">
        <f>ROUND(BF18/BF$27*100,1)</f>
        <v>34</v>
      </c>
      <c r="BI18" s="60"/>
      <c r="BJ18" s="61">
        <f aca="true" t="shared" si="49" ref="BJ18:BJ24">ROUND(BF18/BF$24*100,1)</f>
        <v>39.1</v>
      </c>
      <c r="BK18" s="3"/>
      <c r="BL18" s="22">
        <v>17667049</v>
      </c>
      <c r="BM18" s="26"/>
      <c r="BN18" s="59">
        <f>ROUND(BL18/BL$27*100,1)</f>
        <v>35</v>
      </c>
      <c r="BO18" s="60"/>
      <c r="BP18" s="61">
        <f aca="true" t="shared" si="50" ref="BP18:BP24">ROUND(BL18/BL$24*100,1)</f>
        <v>39.7</v>
      </c>
      <c r="BQ18" s="3"/>
      <c r="BR18" s="22">
        <v>18160960</v>
      </c>
      <c r="BS18" s="26"/>
      <c r="BT18" s="59">
        <f>ROUND(BR18/BR$27*100,1)</f>
        <v>36.8</v>
      </c>
      <c r="BU18" s="60"/>
      <c r="BV18" s="61">
        <f aca="true" t="shared" si="51" ref="BV18:BV24">ROUND(BR18/BR$24*100,1)</f>
        <v>41.5</v>
      </c>
      <c r="BW18" s="3"/>
      <c r="BX18" s="22">
        <v>19472842</v>
      </c>
      <c r="BY18" s="26"/>
      <c r="BZ18" s="59">
        <f>ROUND(BX18/BX$27*100,1)</f>
        <v>39.3</v>
      </c>
      <c r="CA18" s="60"/>
      <c r="CB18" s="61">
        <f aca="true" t="shared" si="52" ref="CB18:CB24">ROUND(BX18/BX$24*100,1)</f>
        <v>44</v>
      </c>
      <c r="CC18" s="3"/>
      <c r="CD18" s="22">
        <v>19546461</v>
      </c>
      <c r="CE18" s="26"/>
      <c r="CF18" s="59">
        <f>ROUND(CD18/CD$27*100,1)</f>
        <v>38.9</v>
      </c>
      <c r="CG18" s="60"/>
      <c r="CH18" s="61">
        <f aca="true" t="shared" si="53" ref="CH18:CH24">ROUND(CD18/CD$24*100,1)</f>
        <v>43.4</v>
      </c>
      <c r="CI18" s="3"/>
      <c r="CJ18" s="22">
        <v>18674113</v>
      </c>
      <c r="CK18" s="26"/>
      <c r="CL18" s="59">
        <f>ROUND(CJ18/CJ$27*100,1)</f>
        <v>34.9</v>
      </c>
      <c r="CM18" s="60"/>
      <c r="CN18" s="61">
        <f aca="true" t="shared" si="54" ref="CN18:CN24">ROUND(CJ18/CJ$24*100,1)</f>
        <v>39.6</v>
      </c>
      <c r="CO18" s="3"/>
      <c r="CP18" s="22">
        <v>18384012</v>
      </c>
      <c r="CQ18" s="26"/>
      <c r="CR18" s="59">
        <f>ROUND(CP18/CP$27*100,1)</f>
        <v>34.1</v>
      </c>
      <c r="CS18" s="60"/>
      <c r="CT18" s="61">
        <f aca="true" t="shared" si="55" ref="CT18:CT24">ROUND(CP18/CP$24*100,1)</f>
        <v>38.9</v>
      </c>
      <c r="CU18" s="3"/>
      <c r="CV18" s="22">
        <v>18435978</v>
      </c>
      <c r="CW18" s="26"/>
      <c r="CX18" s="59">
        <f>ROUND(CV18/CV$27*100,1)</f>
        <v>33.7</v>
      </c>
      <c r="CY18" s="60"/>
      <c r="CZ18" s="61">
        <f aca="true" t="shared" si="56" ref="CZ18:CZ24">ROUND(CV18/CV$24*100,1)</f>
        <v>38</v>
      </c>
      <c r="DA18" s="3"/>
      <c r="DB18" s="34">
        <v>18344018</v>
      </c>
      <c r="DC18" s="31"/>
      <c r="DD18" s="35">
        <f>ROUND(DB18/DB$27*100,1)</f>
        <v>32.7</v>
      </c>
      <c r="DE18" s="36"/>
      <c r="DF18" s="37">
        <f aca="true" t="shared" si="57" ref="DF18:DF24">ROUND(DB18/DB$24*100,1)</f>
        <v>37.2</v>
      </c>
      <c r="DG18" s="29"/>
      <c r="DH18" s="34">
        <v>18565095</v>
      </c>
      <c r="DI18" s="31"/>
      <c r="DJ18" s="35">
        <f>ROUND(DH18/DH$27*100,1)</f>
        <v>32.6</v>
      </c>
      <c r="DK18" s="36"/>
      <c r="DL18" s="37">
        <f aca="true" t="shared" si="58" ref="DL18:DL24">ROUND(DH18/DH$24*100,1)</f>
        <v>37.3</v>
      </c>
      <c r="DM18" s="29"/>
      <c r="DN18" s="34">
        <v>18991451</v>
      </c>
      <c r="DO18" s="31"/>
      <c r="DP18" s="35">
        <f>ROUND(DN18/DN$27*100,1)</f>
        <v>32.7</v>
      </c>
      <c r="DQ18" s="36"/>
      <c r="DR18" s="37">
        <f aca="true" t="shared" si="59" ref="DR18:DR24">ROUND(DN18/DN$24*100,1)</f>
        <v>37.4</v>
      </c>
      <c r="DS18" s="29"/>
      <c r="DT18" s="34">
        <v>18955969</v>
      </c>
      <c r="DU18" s="31"/>
      <c r="DV18" s="35">
        <f>ROUND(DT18/DT$27*100,1)</f>
        <v>32.3</v>
      </c>
      <c r="DW18" s="36"/>
      <c r="DX18" s="37">
        <f aca="true" t="shared" si="60" ref="DX18:DX24">ROUND(DT18/DT$24*100,1)</f>
        <v>36.7</v>
      </c>
      <c r="DY18" s="29"/>
      <c r="DZ18" s="34">
        <v>19140743</v>
      </c>
      <c r="EA18" s="31"/>
      <c r="EB18" s="35">
        <f>ROUND(DZ18/DZ$27*100,1)</f>
        <v>32.8</v>
      </c>
      <c r="EC18" s="36"/>
      <c r="ED18" s="37">
        <f aca="true" t="shared" si="61" ref="ED18:ED24">ROUND(DZ18/DZ$24*100,1)</f>
        <v>37.1</v>
      </c>
      <c r="EE18" s="29"/>
      <c r="EF18" s="34">
        <v>19361567</v>
      </c>
      <c r="EG18" s="31"/>
      <c r="EH18" s="35">
        <v>32.4</v>
      </c>
      <c r="EI18" s="36"/>
      <c r="EJ18" s="37">
        <v>36.5</v>
      </c>
      <c r="EK18" s="29"/>
      <c r="EL18" s="34">
        <v>20131306</v>
      </c>
      <c r="EM18" s="31"/>
      <c r="EN18" s="35">
        <v>33.6</v>
      </c>
      <c r="EO18" s="36"/>
      <c r="EP18" s="37">
        <v>37.9</v>
      </c>
      <c r="EQ18" s="29"/>
      <c r="ER18" s="34">
        <v>20507890</v>
      </c>
      <c r="ES18" s="31"/>
      <c r="ET18" s="35">
        <v>33.4</v>
      </c>
      <c r="EU18" s="36"/>
      <c r="EV18" s="37">
        <v>37.7</v>
      </c>
      <c r="EW18" s="29"/>
      <c r="EX18" s="34">
        <v>20301044</v>
      </c>
      <c r="EY18" s="31"/>
      <c r="EZ18" s="35">
        <v>26</v>
      </c>
      <c r="FA18" s="36"/>
      <c r="FB18" s="37">
        <v>28.7</v>
      </c>
      <c r="FC18" s="29"/>
      <c r="FD18" s="34">
        <v>20205060</v>
      </c>
      <c r="FE18" s="29"/>
      <c r="FF18" s="35">
        <v>28.7</v>
      </c>
      <c r="FG18" s="36"/>
      <c r="FH18" s="37">
        <v>32</v>
      </c>
      <c r="FI18" s="29"/>
      <c r="FJ18" s="22">
        <v>20921772</v>
      </c>
      <c r="FK18" s="15"/>
      <c r="FL18" s="46">
        <v>30.3</v>
      </c>
      <c r="FM18" s="47"/>
      <c r="FN18" s="48">
        <v>33.6</v>
      </c>
      <c r="FO18" s="29"/>
      <c r="FP18" s="34"/>
      <c r="FQ18" s="28" t="s">
        <v>14</v>
      </c>
      <c r="FR18" s="9"/>
      <c r="FS18" s="73"/>
      <c r="FT18" s="62"/>
    </row>
    <row r="19" spans="1:176" ht="30.75" customHeight="1">
      <c r="A19" s="45"/>
      <c r="B19" s="12" t="s">
        <v>15</v>
      </c>
      <c r="C19" s="9"/>
      <c r="D19" s="26">
        <v>1068744</v>
      </c>
      <c r="E19" s="26"/>
      <c r="F19" s="59">
        <f>ROUND(D19/D$27*100,1)</f>
        <v>2</v>
      </c>
      <c r="G19" s="60"/>
      <c r="H19" s="61">
        <f t="shared" si="42"/>
        <v>2.4</v>
      </c>
      <c r="I19" s="3"/>
      <c r="J19" s="45">
        <v>1100991</v>
      </c>
      <c r="K19" s="26"/>
      <c r="L19" s="59">
        <f>ROUND(J19/J$27*100,1)</f>
        <v>2.1</v>
      </c>
      <c r="M19" s="60"/>
      <c r="N19" s="61">
        <f>ROUND(J19/J$24*100,1)</f>
        <v>2.5</v>
      </c>
      <c r="O19" s="3"/>
      <c r="P19" s="45">
        <v>686030</v>
      </c>
      <c r="Q19" s="26"/>
      <c r="R19" s="59">
        <f>ROUND(P19/P$27*100,1)</f>
        <v>1.3</v>
      </c>
      <c r="S19" s="60"/>
      <c r="T19" s="61">
        <f>ROUND(P19/P$24*100,1)</f>
        <v>1.5</v>
      </c>
      <c r="U19" s="61"/>
      <c r="V19" s="22">
        <v>466599</v>
      </c>
      <c r="W19" s="26"/>
      <c r="X19" s="59">
        <f>ROUND(V19/V$27*100,1)</f>
        <v>0.9</v>
      </c>
      <c r="Y19" s="60"/>
      <c r="Z19" s="61">
        <f t="shared" si="43"/>
        <v>1</v>
      </c>
      <c r="AA19" s="61"/>
      <c r="AB19" s="22">
        <v>478244</v>
      </c>
      <c r="AC19" s="26"/>
      <c r="AD19" s="59">
        <f>ROUND(AB19/AB$27*100,1)</f>
        <v>0.9</v>
      </c>
      <c r="AE19" s="60"/>
      <c r="AF19" s="61">
        <f t="shared" si="44"/>
        <v>1</v>
      </c>
      <c r="AG19" s="3"/>
      <c r="AH19" s="22">
        <v>487884</v>
      </c>
      <c r="AI19" s="26"/>
      <c r="AJ19" s="59">
        <f>ROUND(AH19/AH$27*100,1)</f>
        <v>0.9</v>
      </c>
      <c r="AK19" s="60"/>
      <c r="AL19" s="61">
        <f t="shared" si="45"/>
        <v>1</v>
      </c>
      <c r="AM19" s="3"/>
      <c r="AN19" s="22">
        <v>490969</v>
      </c>
      <c r="AO19" s="26"/>
      <c r="AP19" s="59">
        <f>ROUND(AN19/AN$27*100,1)</f>
        <v>0.9</v>
      </c>
      <c r="AQ19" s="60"/>
      <c r="AR19" s="61">
        <f t="shared" si="46"/>
        <v>1.1</v>
      </c>
      <c r="AS19" s="3"/>
      <c r="AT19" s="22">
        <v>495724</v>
      </c>
      <c r="AU19" s="26"/>
      <c r="AV19" s="59">
        <f>ROUND(AT19/AT$27*100,1)</f>
        <v>1</v>
      </c>
      <c r="AW19" s="60"/>
      <c r="AX19" s="61">
        <f t="shared" si="47"/>
        <v>1.1</v>
      </c>
      <c r="AY19" s="3"/>
      <c r="AZ19" s="22">
        <v>519893</v>
      </c>
      <c r="BA19" s="26"/>
      <c r="BB19" s="59">
        <f>ROUND(AZ19/AZ$27*100,1)</f>
        <v>1</v>
      </c>
      <c r="BC19" s="60"/>
      <c r="BD19" s="61">
        <f t="shared" si="48"/>
        <v>1.2</v>
      </c>
      <c r="BE19" s="3"/>
      <c r="BF19" s="22">
        <v>761093</v>
      </c>
      <c r="BG19" s="26"/>
      <c r="BH19" s="59">
        <f>ROUND(BF19/BF$27*100,1)</f>
        <v>1.5</v>
      </c>
      <c r="BI19" s="60"/>
      <c r="BJ19" s="61">
        <f t="shared" si="49"/>
        <v>1.7</v>
      </c>
      <c r="BK19" s="3"/>
      <c r="BL19" s="22">
        <v>995387</v>
      </c>
      <c r="BM19" s="26"/>
      <c r="BN19" s="59">
        <f>ROUND(BL19/BL$27*100,1)</f>
        <v>2</v>
      </c>
      <c r="BO19" s="60"/>
      <c r="BP19" s="61">
        <f t="shared" si="50"/>
        <v>2.2</v>
      </c>
      <c r="BQ19" s="3"/>
      <c r="BR19" s="22">
        <v>1369946</v>
      </c>
      <c r="BS19" s="26"/>
      <c r="BT19" s="59">
        <f>ROUND(BR19/BR$27*100,1)</f>
        <v>2.8</v>
      </c>
      <c r="BU19" s="60"/>
      <c r="BV19" s="61">
        <f t="shared" si="51"/>
        <v>3.1</v>
      </c>
      <c r="BW19" s="3"/>
      <c r="BX19" s="22">
        <v>537095</v>
      </c>
      <c r="BY19" s="26"/>
      <c r="BZ19" s="59">
        <f>ROUND(BX19/BX$27*100,1)</f>
        <v>1.1</v>
      </c>
      <c r="CA19" s="60"/>
      <c r="CB19" s="61">
        <f t="shared" si="52"/>
        <v>1.2</v>
      </c>
      <c r="CC19" s="3"/>
      <c r="CD19" s="22">
        <v>516496</v>
      </c>
      <c r="CE19" s="26"/>
      <c r="CF19" s="59">
        <f>ROUND(CD19/CD$27*100,1)</f>
        <v>1</v>
      </c>
      <c r="CG19" s="60"/>
      <c r="CH19" s="61">
        <f t="shared" si="53"/>
        <v>1.1</v>
      </c>
      <c r="CI19" s="3"/>
      <c r="CJ19" s="22">
        <v>486267</v>
      </c>
      <c r="CK19" s="26"/>
      <c r="CL19" s="59">
        <f>ROUND(CJ19/CJ$27*100,1)</f>
        <v>0.9</v>
      </c>
      <c r="CM19" s="60"/>
      <c r="CN19" s="61">
        <f t="shared" si="54"/>
        <v>1</v>
      </c>
      <c r="CO19" s="3"/>
      <c r="CP19" s="22">
        <v>475925</v>
      </c>
      <c r="CQ19" s="26"/>
      <c r="CR19" s="59">
        <f>ROUND(CP19/CP$27*100,1)</f>
        <v>0.9</v>
      </c>
      <c r="CS19" s="60"/>
      <c r="CT19" s="61">
        <f t="shared" si="55"/>
        <v>1</v>
      </c>
      <c r="CU19" s="3"/>
      <c r="CV19" s="22">
        <v>466252</v>
      </c>
      <c r="CW19" s="26"/>
      <c r="CX19" s="59">
        <f>ROUND(CV19/CV$27*100,1)</f>
        <v>0.9</v>
      </c>
      <c r="CY19" s="60"/>
      <c r="CZ19" s="61">
        <f t="shared" si="56"/>
        <v>1</v>
      </c>
      <c r="DA19" s="3"/>
      <c r="DB19" s="34">
        <v>440546</v>
      </c>
      <c r="DC19" s="31"/>
      <c r="DD19" s="35">
        <f>ROUND(DB19/DB$27*100,1)</f>
        <v>0.8</v>
      </c>
      <c r="DE19" s="36"/>
      <c r="DF19" s="37">
        <f t="shared" si="57"/>
        <v>0.9</v>
      </c>
      <c r="DG19" s="29"/>
      <c r="DH19" s="34">
        <v>422015</v>
      </c>
      <c r="DI19" s="31"/>
      <c r="DJ19" s="35">
        <f>ROUND(DH19/DH$27*100,1)</f>
        <v>0.7</v>
      </c>
      <c r="DK19" s="36"/>
      <c r="DL19" s="37">
        <f t="shared" si="58"/>
        <v>0.8</v>
      </c>
      <c r="DM19" s="29"/>
      <c r="DN19" s="34">
        <v>402257</v>
      </c>
      <c r="DO19" s="31"/>
      <c r="DP19" s="35">
        <f>ROUND(DN19/DN$27*100,1)</f>
        <v>0.7</v>
      </c>
      <c r="DQ19" s="36"/>
      <c r="DR19" s="37">
        <f t="shared" si="59"/>
        <v>0.8</v>
      </c>
      <c r="DS19" s="29"/>
      <c r="DT19" s="34">
        <v>421408</v>
      </c>
      <c r="DU19" s="31"/>
      <c r="DV19" s="35">
        <f>ROUND(DT19/DT$27*100,1)</f>
        <v>0.7</v>
      </c>
      <c r="DW19" s="36"/>
      <c r="DX19" s="37">
        <f t="shared" si="60"/>
        <v>0.8</v>
      </c>
      <c r="DY19" s="29"/>
      <c r="DZ19" s="34">
        <v>415397</v>
      </c>
      <c r="EA19" s="31"/>
      <c r="EB19" s="35">
        <f>ROUND(DZ19/DZ$27*100,1)</f>
        <v>0.7</v>
      </c>
      <c r="EC19" s="36"/>
      <c r="ED19" s="37">
        <f t="shared" si="61"/>
        <v>0.8</v>
      </c>
      <c r="EE19" s="29"/>
      <c r="EF19" s="34">
        <v>414335</v>
      </c>
      <c r="EG19" s="31"/>
      <c r="EH19" s="35">
        <v>0.7</v>
      </c>
      <c r="EI19" s="36"/>
      <c r="EJ19" s="37">
        <v>0.8</v>
      </c>
      <c r="EK19" s="29"/>
      <c r="EL19" s="34">
        <v>418640</v>
      </c>
      <c r="EM19" s="31"/>
      <c r="EN19" s="35">
        <v>0.7</v>
      </c>
      <c r="EO19" s="36"/>
      <c r="EP19" s="37">
        <v>0.8</v>
      </c>
      <c r="EQ19" s="29"/>
      <c r="ER19" s="34">
        <v>429033</v>
      </c>
      <c r="ES19" s="31"/>
      <c r="ET19" s="35">
        <v>0.7</v>
      </c>
      <c r="EU19" s="36"/>
      <c r="EV19" s="37">
        <v>0.8</v>
      </c>
      <c r="EW19" s="29"/>
      <c r="EX19" s="34">
        <v>432341</v>
      </c>
      <c r="EY19" s="31"/>
      <c r="EZ19" s="35">
        <v>0.6</v>
      </c>
      <c r="FA19" s="36"/>
      <c r="FB19" s="37">
        <v>0.6</v>
      </c>
      <c r="FC19" s="29"/>
      <c r="FD19" s="34">
        <v>447861</v>
      </c>
      <c r="FE19" s="29"/>
      <c r="FF19" s="35">
        <v>0.6</v>
      </c>
      <c r="FG19" s="36"/>
      <c r="FH19" s="37">
        <v>0.7</v>
      </c>
      <c r="FI19" s="29"/>
      <c r="FJ19" s="22">
        <v>451212</v>
      </c>
      <c r="FK19" s="15"/>
      <c r="FL19" s="46">
        <v>0.7</v>
      </c>
      <c r="FM19" s="47"/>
      <c r="FN19" s="48">
        <v>0.7</v>
      </c>
      <c r="FO19" s="29"/>
      <c r="FP19" s="34"/>
      <c r="FQ19" s="28" t="s">
        <v>15</v>
      </c>
      <c r="FR19" s="9"/>
      <c r="FS19" s="73"/>
      <c r="FT19" s="62"/>
    </row>
    <row r="20" spans="1:176" ht="30.75" customHeight="1">
      <c r="A20" s="45"/>
      <c r="B20" s="66" t="s">
        <v>82</v>
      </c>
      <c r="C20" s="9"/>
      <c r="D20" s="8" t="s">
        <v>4</v>
      </c>
      <c r="E20" s="26"/>
      <c r="F20" s="10" t="s">
        <v>4</v>
      </c>
      <c r="G20" s="60"/>
      <c r="H20" s="8" t="s">
        <v>4</v>
      </c>
      <c r="I20" s="3"/>
      <c r="J20" s="8" t="s">
        <v>4</v>
      </c>
      <c r="L20" s="10" t="s">
        <v>4</v>
      </c>
      <c r="M20" s="60"/>
      <c r="N20" s="8" t="s">
        <v>4</v>
      </c>
      <c r="O20" s="3"/>
      <c r="P20" s="8" t="s">
        <v>4</v>
      </c>
      <c r="Q20" s="26"/>
      <c r="R20" s="10" t="s">
        <v>4</v>
      </c>
      <c r="S20" s="60"/>
      <c r="T20" s="8" t="s">
        <v>4</v>
      </c>
      <c r="U20" s="3"/>
      <c r="V20" s="8" t="s">
        <v>4</v>
      </c>
      <c r="W20" s="26"/>
      <c r="X20" s="10" t="s">
        <v>4</v>
      </c>
      <c r="Y20" s="60"/>
      <c r="Z20" s="8" t="s">
        <v>4</v>
      </c>
      <c r="AA20" s="3"/>
      <c r="AB20" s="22">
        <v>497672</v>
      </c>
      <c r="AC20" s="26"/>
      <c r="AD20" s="59">
        <f>ROUND(AB20/AB$27*100,1)</f>
        <v>0.9</v>
      </c>
      <c r="AE20" s="60"/>
      <c r="AF20" s="61">
        <f t="shared" si="44"/>
        <v>1</v>
      </c>
      <c r="AG20" s="3"/>
      <c r="AH20" s="22">
        <v>662283</v>
      </c>
      <c r="AI20" s="26"/>
      <c r="AJ20" s="59">
        <f>ROUND(AH20/AH$27*100,1)</f>
        <v>1.3</v>
      </c>
      <c r="AK20" s="60"/>
      <c r="AL20" s="61">
        <f t="shared" si="45"/>
        <v>1.4</v>
      </c>
      <c r="AM20" s="3"/>
      <c r="AN20" s="22">
        <v>666799</v>
      </c>
      <c r="AO20" s="26"/>
      <c r="AP20" s="59">
        <f>ROUND(AN20/AN$27*100,1)</f>
        <v>1.3</v>
      </c>
      <c r="AQ20" s="60"/>
      <c r="AR20" s="61">
        <f t="shared" si="46"/>
        <v>1.4</v>
      </c>
      <c r="AS20" s="3"/>
      <c r="AT20" s="22">
        <v>665955</v>
      </c>
      <c r="AU20" s="26"/>
      <c r="AV20" s="59">
        <f>ROUND(AT20/AT$27*100,1)</f>
        <v>1.3</v>
      </c>
      <c r="AW20" s="60"/>
      <c r="AX20" s="61">
        <f t="shared" si="47"/>
        <v>1.5</v>
      </c>
      <c r="AY20" s="3"/>
      <c r="AZ20" s="22">
        <v>654879</v>
      </c>
      <c r="BA20" s="26"/>
      <c r="BB20" s="59">
        <f>ROUND(AZ20/AZ$27*100,1)</f>
        <v>1.3</v>
      </c>
      <c r="BC20" s="60"/>
      <c r="BD20" s="61">
        <f t="shared" si="48"/>
        <v>1.5</v>
      </c>
      <c r="BE20" s="3"/>
      <c r="BF20" s="22">
        <v>640721</v>
      </c>
      <c r="BG20" s="26"/>
      <c r="BH20" s="59">
        <f>ROUND(BF20/BF$27*100,1)</f>
        <v>1.3</v>
      </c>
      <c r="BI20" s="60"/>
      <c r="BJ20" s="61">
        <f t="shared" si="49"/>
        <v>1.5</v>
      </c>
      <c r="BK20" s="3"/>
      <c r="BL20" s="22">
        <v>645431</v>
      </c>
      <c r="BM20" s="26"/>
      <c r="BN20" s="59">
        <f>ROUND(BL20/BL$27*100,1)</f>
        <v>1.3</v>
      </c>
      <c r="BO20" s="60"/>
      <c r="BP20" s="61">
        <f t="shared" si="50"/>
        <v>1.5</v>
      </c>
      <c r="BQ20" s="3"/>
      <c r="BR20" s="22">
        <v>535040</v>
      </c>
      <c r="BS20" s="26"/>
      <c r="BT20" s="59">
        <f>ROUND(BR20/BR$27*100,1)</f>
        <v>1.1</v>
      </c>
      <c r="BU20" s="60"/>
      <c r="BV20" s="61">
        <f t="shared" si="51"/>
        <v>1.2</v>
      </c>
      <c r="BW20" s="3"/>
      <c r="BX20" s="22">
        <v>133666</v>
      </c>
      <c r="BY20" s="26"/>
      <c r="BZ20" s="59">
        <f>ROUND(BX20/BX$27*100,1)</f>
        <v>0.3</v>
      </c>
      <c r="CA20" s="60"/>
      <c r="CB20" s="61">
        <f t="shared" si="52"/>
        <v>0.3</v>
      </c>
      <c r="CC20" s="3"/>
      <c r="CD20" s="22">
        <v>246220</v>
      </c>
      <c r="CE20" s="26"/>
      <c r="CF20" s="59">
        <f>ROUND(CD20/CD$27*100,1)</f>
        <v>0.5</v>
      </c>
      <c r="CG20" s="60"/>
      <c r="CH20" s="61">
        <f t="shared" si="53"/>
        <v>0.5</v>
      </c>
      <c r="CI20" s="3"/>
      <c r="CJ20" s="22">
        <v>245964</v>
      </c>
      <c r="CK20" s="26"/>
      <c r="CL20" s="59">
        <f>ROUND(CJ20/CJ$27*100,1)</f>
        <v>0.5</v>
      </c>
      <c r="CM20" s="60"/>
      <c r="CN20" s="61">
        <f t="shared" si="54"/>
        <v>0.5</v>
      </c>
      <c r="CO20" s="3"/>
      <c r="CP20" s="22">
        <v>226534</v>
      </c>
      <c r="CQ20" s="26"/>
      <c r="CR20" s="59">
        <f>ROUND(CP20/CP$27*100,1)</f>
        <v>0.4</v>
      </c>
      <c r="CS20" s="60"/>
      <c r="CT20" s="61">
        <f t="shared" si="55"/>
        <v>0.5</v>
      </c>
      <c r="CU20" s="3"/>
      <c r="CV20" s="22">
        <v>220399</v>
      </c>
      <c r="CW20" s="26"/>
      <c r="CX20" s="59">
        <f>ROUND(CV20/CV$27*100,1)</f>
        <v>0.4</v>
      </c>
      <c r="CY20" s="60"/>
      <c r="CZ20" s="61">
        <f t="shared" si="56"/>
        <v>0.5</v>
      </c>
      <c r="DA20" s="3"/>
      <c r="DB20" s="34">
        <v>76480</v>
      </c>
      <c r="DC20" s="31"/>
      <c r="DD20" s="35">
        <f>ROUND(DB20/DB$27*100,1)</f>
        <v>0.1</v>
      </c>
      <c r="DE20" s="36"/>
      <c r="DF20" s="37">
        <f t="shared" si="57"/>
        <v>0.2</v>
      </c>
      <c r="DG20" s="29"/>
      <c r="DH20" s="34">
        <v>75313</v>
      </c>
      <c r="DI20" s="31"/>
      <c r="DJ20" s="35">
        <f>ROUND(DH20/DH$27*100,1)</f>
        <v>0.1</v>
      </c>
      <c r="DK20" s="36"/>
      <c r="DL20" s="37">
        <f t="shared" si="58"/>
        <v>0.2</v>
      </c>
      <c r="DM20" s="29"/>
      <c r="DN20" s="34">
        <v>71513</v>
      </c>
      <c r="DO20" s="31"/>
      <c r="DP20" s="35">
        <f>ROUND(DN20/DN$27*100,1)</f>
        <v>0.1</v>
      </c>
      <c r="DQ20" s="36"/>
      <c r="DR20" s="37">
        <f t="shared" si="59"/>
        <v>0.1</v>
      </c>
      <c r="DS20" s="29"/>
      <c r="DT20" s="34">
        <v>71321</v>
      </c>
      <c r="DU20" s="31"/>
      <c r="DV20" s="35">
        <f>ROUND(DT20/DT$27*100,1)</f>
        <v>0.1</v>
      </c>
      <c r="DW20" s="36"/>
      <c r="DX20" s="37">
        <f t="shared" si="60"/>
        <v>0.1</v>
      </c>
      <c r="DY20" s="29"/>
      <c r="DZ20" s="34">
        <v>73980</v>
      </c>
      <c r="EA20" s="31"/>
      <c r="EB20" s="35">
        <f>ROUND(DZ20/DZ$27*100,1)</f>
        <v>0.1</v>
      </c>
      <c r="EC20" s="36"/>
      <c r="ED20" s="37">
        <f t="shared" si="61"/>
        <v>0.1</v>
      </c>
      <c r="EE20" s="29"/>
      <c r="EF20" s="34">
        <v>85542</v>
      </c>
      <c r="EG20" s="31"/>
      <c r="EH20" s="35">
        <v>0.1</v>
      </c>
      <c r="EI20" s="36"/>
      <c r="EJ20" s="37">
        <v>0.2</v>
      </c>
      <c r="EK20" s="29"/>
      <c r="EL20" s="34">
        <v>99454</v>
      </c>
      <c r="EM20" s="31"/>
      <c r="EN20" s="35">
        <v>0.2</v>
      </c>
      <c r="EO20" s="36"/>
      <c r="EP20" s="37">
        <v>0.2</v>
      </c>
      <c r="EQ20" s="29"/>
      <c r="ER20" s="34">
        <v>312488</v>
      </c>
      <c r="ES20" s="31"/>
      <c r="ET20" s="35">
        <v>0.5</v>
      </c>
      <c r="EU20" s="36"/>
      <c r="EV20" s="37">
        <v>0.6</v>
      </c>
      <c r="EW20" s="29"/>
      <c r="EX20" s="34">
        <v>141320</v>
      </c>
      <c r="EY20" s="31"/>
      <c r="EZ20" s="35">
        <v>0.2</v>
      </c>
      <c r="FA20" s="36"/>
      <c r="FB20" s="37">
        <v>0.2</v>
      </c>
      <c r="FC20" s="29"/>
      <c r="FD20" s="34">
        <v>355204</v>
      </c>
      <c r="FE20" s="29"/>
      <c r="FF20" s="35">
        <v>0.5</v>
      </c>
      <c r="FG20" s="36"/>
      <c r="FH20" s="37">
        <v>0.6</v>
      </c>
      <c r="FI20" s="29"/>
      <c r="FJ20" s="22">
        <v>145324</v>
      </c>
      <c r="FK20" s="15"/>
      <c r="FL20" s="46">
        <v>0.2</v>
      </c>
      <c r="FM20" s="47"/>
      <c r="FN20" s="48">
        <v>0.2</v>
      </c>
      <c r="FO20" s="29"/>
      <c r="FP20" s="34"/>
      <c r="FQ20" s="67" t="s">
        <v>82</v>
      </c>
      <c r="FR20" s="9"/>
      <c r="FS20" s="73"/>
      <c r="FT20" s="62"/>
    </row>
    <row r="21" spans="1:176" ht="30.75" customHeight="1">
      <c r="A21" s="45"/>
      <c r="B21" s="12" t="s">
        <v>16</v>
      </c>
      <c r="C21" s="9"/>
      <c r="D21" s="26">
        <v>7716489</v>
      </c>
      <c r="E21" s="26"/>
      <c r="F21" s="59">
        <f>ROUND(D21/D$27*100,1)</f>
        <v>14.5</v>
      </c>
      <c r="G21" s="60"/>
      <c r="H21" s="61">
        <f t="shared" si="42"/>
        <v>17.5</v>
      </c>
      <c r="I21" s="3"/>
      <c r="J21" s="45">
        <v>8026294</v>
      </c>
      <c r="K21" s="26"/>
      <c r="L21" s="59">
        <f>ROUND(J21/J$27*100,1)</f>
        <v>15</v>
      </c>
      <c r="M21" s="60"/>
      <c r="N21" s="61">
        <f>ROUND(J21/J$24*100,1)</f>
        <v>18.1</v>
      </c>
      <c r="O21" s="3"/>
      <c r="P21" s="45">
        <v>8350504</v>
      </c>
      <c r="Q21" s="26"/>
      <c r="R21" s="59">
        <f>ROUND(P21/P$27*100,1)</f>
        <v>15.8</v>
      </c>
      <c r="S21" s="60"/>
      <c r="T21" s="61">
        <f>ROUND(P21/P$24*100,1)</f>
        <v>18.6</v>
      </c>
      <c r="U21" s="61"/>
      <c r="V21" s="22">
        <v>8776051</v>
      </c>
      <c r="W21" s="26"/>
      <c r="X21" s="59">
        <f>ROUND(V21/V$27*100,1)</f>
        <v>16.2</v>
      </c>
      <c r="Y21" s="60"/>
      <c r="Z21" s="61">
        <f t="shared" si="43"/>
        <v>18.9</v>
      </c>
      <c r="AA21" s="61"/>
      <c r="AB21" s="22">
        <v>9731928</v>
      </c>
      <c r="AC21" s="26"/>
      <c r="AD21" s="59">
        <f>ROUND(AB21/AB$27*100,1)</f>
        <v>17.5</v>
      </c>
      <c r="AE21" s="60"/>
      <c r="AF21" s="61">
        <f t="shared" si="44"/>
        <v>20.1</v>
      </c>
      <c r="AG21" s="3"/>
      <c r="AH21" s="22">
        <v>9993551</v>
      </c>
      <c r="AI21" s="26"/>
      <c r="AJ21" s="59">
        <f>ROUND(AH21/AH$27*100,1)</f>
        <v>18.9</v>
      </c>
      <c r="AK21" s="60"/>
      <c r="AL21" s="61">
        <f t="shared" si="45"/>
        <v>21.5</v>
      </c>
      <c r="AM21" s="3"/>
      <c r="AN21" s="22">
        <v>9274500</v>
      </c>
      <c r="AO21" s="26"/>
      <c r="AP21" s="59">
        <f>ROUND(AN21/AN$27*100,1)</f>
        <v>17.5</v>
      </c>
      <c r="AQ21" s="60"/>
      <c r="AR21" s="61">
        <f t="shared" si="46"/>
        <v>20.1</v>
      </c>
      <c r="AS21" s="3"/>
      <c r="AT21" s="22">
        <v>8727044</v>
      </c>
      <c r="AU21" s="26"/>
      <c r="AV21" s="59">
        <f>ROUND(AT21/AT$27*100,1)</f>
        <v>16.8</v>
      </c>
      <c r="AW21" s="60"/>
      <c r="AX21" s="61">
        <f t="shared" si="47"/>
        <v>19.6</v>
      </c>
      <c r="AY21" s="3"/>
      <c r="AZ21" s="22">
        <v>8090793</v>
      </c>
      <c r="BA21" s="26"/>
      <c r="BB21" s="59">
        <f>ROUND(AZ21/AZ$27*100,1)</f>
        <v>15.8</v>
      </c>
      <c r="BC21" s="60"/>
      <c r="BD21" s="61">
        <f t="shared" si="48"/>
        <v>18.5</v>
      </c>
      <c r="BE21" s="3"/>
      <c r="BF21" s="22">
        <v>7711941</v>
      </c>
      <c r="BG21" s="26"/>
      <c r="BH21" s="59">
        <f>ROUND(BF21/BF$27*100,1)</f>
        <v>15.2</v>
      </c>
      <c r="BI21" s="60"/>
      <c r="BJ21" s="61">
        <f t="shared" si="49"/>
        <v>17.5</v>
      </c>
      <c r="BK21" s="3"/>
      <c r="BL21" s="22">
        <v>7737076</v>
      </c>
      <c r="BM21" s="26"/>
      <c r="BN21" s="59">
        <f>ROUND(BL21/BL$27*100,1)</f>
        <v>15.3</v>
      </c>
      <c r="BO21" s="60"/>
      <c r="BP21" s="61">
        <f t="shared" si="50"/>
        <v>17.4</v>
      </c>
      <c r="BQ21" s="3"/>
      <c r="BR21" s="22">
        <v>7373022</v>
      </c>
      <c r="BS21" s="26"/>
      <c r="BT21" s="59">
        <f>ROUND(BR21/BR$27*100,1)</f>
        <v>14.9</v>
      </c>
      <c r="BU21" s="60"/>
      <c r="BV21" s="61">
        <f t="shared" si="51"/>
        <v>16.8</v>
      </c>
      <c r="BW21" s="3"/>
      <c r="BX21" s="22">
        <v>7026510</v>
      </c>
      <c r="BY21" s="26"/>
      <c r="BZ21" s="59">
        <f>ROUND(BX21/BX$27*100,1)</f>
        <v>14.2</v>
      </c>
      <c r="CA21" s="60"/>
      <c r="CB21" s="61">
        <f t="shared" si="52"/>
        <v>15.9</v>
      </c>
      <c r="CC21" s="3"/>
      <c r="CD21" s="22">
        <v>7286542</v>
      </c>
      <c r="CE21" s="26"/>
      <c r="CF21" s="59">
        <f>ROUND(CD21/CD$27*100,1)</f>
        <v>14.5</v>
      </c>
      <c r="CG21" s="60"/>
      <c r="CH21" s="61">
        <f t="shared" si="53"/>
        <v>16.2</v>
      </c>
      <c r="CI21" s="3"/>
      <c r="CJ21" s="22">
        <v>7636101</v>
      </c>
      <c r="CK21" s="26"/>
      <c r="CL21" s="59">
        <f>ROUND(CJ21/CJ$27*100,1)</f>
        <v>14.3</v>
      </c>
      <c r="CM21" s="60"/>
      <c r="CN21" s="61">
        <f t="shared" si="54"/>
        <v>16.2</v>
      </c>
      <c r="CO21" s="3"/>
      <c r="CP21" s="22">
        <v>8427087</v>
      </c>
      <c r="CQ21" s="26"/>
      <c r="CR21" s="59">
        <f>ROUND(CP21/CP$27*100,1)</f>
        <v>15.6</v>
      </c>
      <c r="CS21" s="60"/>
      <c r="CT21" s="61">
        <f t="shared" si="55"/>
        <v>17.8</v>
      </c>
      <c r="CU21" s="3"/>
      <c r="CV21" s="22">
        <v>9054605</v>
      </c>
      <c r="CW21" s="26"/>
      <c r="CX21" s="59">
        <f>ROUND(CV21/CV$27*100,1)</f>
        <v>16.5</v>
      </c>
      <c r="CY21" s="60"/>
      <c r="CZ21" s="61">
        <f t="shared" si="56"/>
        <v>18.7</v>
      </c>
      <c r="DA21" s="3"/>
      <c r="DB21" s="34">
        <v>8972699</v>
      </c>
      <c r="DC21" s="31"/>
      <c r="DD21" s="35">
        <f>ROUND(DB21/DB$27*100,1)</f>
        <v>16</v>
      </c>
      <c r="DE21" s="36"/>
      <c r="DF21" s="37">
        <f t="shared" si="57"/>
        <v>18.2</v>
      </c>
      <c r="DG21" s="29"/>
      <c r="DH21" s="34">
        <v>8746566</v>
      </c>
      <c r="DI21" s="31"/>
      <c r="DJ21" s="35">
        <f>ROUND(DH21/DH$27*100,1)</f>
        <v>15.3</v>
      </c>
      <c r="DK21" s="36"/>
      <c r="DL21" s="37">
        <f t="shared" si="58"/>
        <v>17.6</v>
      </c>
      <c r="DM21" s="29"/>
      <c r="DN21" s="34">
        <v>8552643</v>
      </c>
      <c r="DO21" s="31"/>
      <c r="DP21" s="35">
        <f>ROUND(DN21/DN$27*100,1)</f>
        <v>14.7</v>
      </c>
      <c r="DQ21" s="36"/>
      <c r="DR21" s="37">
        <f t="shared" si="59"/>
        <v>16.8</v>
      </c>
      <c r="DS21" s="29"/>
      <c r="DT21" s="34">
        <v>8544937</v>
      </c>
      <c r="DU21" s="31"/>
      <c r="DV21" s="35">
        <f>ROUND(DT21/DT$27*100,1)</f>
        <v>14.5</v>
      </c>
      <c r="DW21" s="36"/>
      <c r="DX21" s="37">
        <f t="shared" si="60"/>
        <v>16.5</v>
      </c>
      <c r="DY21" s="29"/>
      <c r="DZ21" s="34">
        <v>8189012</v>
      </c>
      <c r="EA21" s="31"/>
      <c r="EB21" s="35">
        <f>ROUND(DZ21/DZ$27*100,1)</f>
        <v>14</v>
      </c>
      <c r="EC21" s="36"/>
      <c r="ED21" s="37">
        <f t="shared" si="61"/>
        <v>15.9</v>
      </c>
      <c r="EE21" s="29"/>
      <c r="EF21" s="34">
        <v>8108742</v>
      </c>
      <c r="EG21" s="31"/>
      <c r="EH21" s="35">
        <v>13.6</v>
      </c>
      <c r="EI21" s="36"/>
      <c r="EJ21" s="37">
        <v>15.3</v>
      </c>
      <c r="EK21" s="29"/>
      <c r="EL21" s="34">
        <v>7980515</v>
      </c>
      <c r="EM21" s="31"/>
      <c r="EN21" s="35">
        <v>13.3</v>
      </c>
      <c r="EO21" s="36"/>
      <c r="EP21" s="37">
        <v>15</v>
      </c>
      <c r="EQ21" s="29"/>
      <c r="ER21" s="34">
        <v>8107964</v>
      </c>
      <c r="ES21" s="31"/>
      <c r="ET21" s="35">
        <v>13.2</v>
      </c>
      <c r="EU21" s="36"/>
      <c r="EV21" s="37">
        <v>14.9</v>
      </c>
      <c r="EW21" s="29"/>
      <c r="EX21" s="34">
        <v>8110895</v>
      </c>
      <c r="EY21" s="31"/>
      <c r="EZ21" s="35">
        <v>10.4</v>
      </c>
      <c r="FA21" s="36"/>
      <c r="FB21" s="37">
        <v>11.5</v>
      </c>
      <c r="FC21" s="29"/>
      <c r="FD21" s="34">
        <v>9294486</v>
      </c>
      <c r="FE21" s="29"/>
      <c r="FF21" s="35">
        <v>13.2</v>
      </c>
      <c r="FG21" s="36"/>
      <c r="FH21" s="37">
        <v>14.7</v>
      </c>
      <c r="FI21" s="29"/>
      <c r="FJ21" s="22">
        <v>9101160</v>
      </c>
      <c r="FK21" s="15"/>
      <c r="FL21" s="46">
        <v>13.2</v>
      </c>
      <c r="FM21" s="47"/>
      <c r="FN21" s="48">
        <v>14.6</v>
      </c>
      <c r="FO21" s="29"/>
      <c r="FP21" s="34"/>
      <c r="FQ21" s="28" t="s">
        <v>16</v>
      </c>
      <c r="FR21" s="9"/>
      <c r="FS21" s="73"/>
      <c r="FT21" s="62"/>
    </row>
    <row r="22" spans="1:176" ht="30.75" customHeight="1">
      <c r="A22" s="45"/>
      <c r="B22" s="12" t="s">
        <v>23</v>
      </c>
      <c r="C22" s="9"/>
      <c r="D22" s="26">
        <v>7639692</v>
      </c>
      <c r="E22" s="26"/>
      <c r="F22" s="59">
        <f aca="true" t="shared" si="62" ref="F22:F27">ROUND(D22/D$27*100,1)</f>
        <v>14.3</v>
      </c>
      <c r="G22" s="60"/>
      <c r="H22" s="61">
        <f t="shared" si="42"/>
        <v>17.4</v>
      </c>
      <c r="I22" s="3"/>
      <c r="J22" s="45">
        <f>4920883+2624577</f>
        <v>7545460</v>
      </c>
      <c r="K22" s="26"/>
      <c r="L22" s="59">
        <f aca="true" t="shared" si="63" ref="L22:L27">ROUND(J22/J$27*100,1)</f>
        <v>14.1</v>
      </c>
      <c r="M22" s="60"/>
      <c r="N22" s="61">
        <f>ROUND(J22/J$24*100,1)</f>
        <v>17</v>
      </c>
      <c r="O22" s="3"/>
      <c r="P22" s="45">
        <f>4797382+2547416</f>
        <v>7344798</v>
      </c>
      <c r="Q22" s="26"/>
      <c r="R22" s="59">
        <f aca="true" t="shared" si="64" ref="R22:R27">ROUND(P22/P$27*100,1)</f>
        <v>13.9</v>
      </c>
      <c r="S22" s="60"/>
      <c r="T22" s="61">
        <f>ROUND(P22/P$24*100,1)</f>
        <v>16.3</v>
      </c>
      <c r="U22" s="61"/>
      <c r="V22" s="22">
        <f>5546477+2581084</f>
        <v>8127561</v>
      </c>
      <c r="W22" s="26"/>
      <c r="X22" s="59">
        <f aca="true" t="shared" si="65" ref="X22:X27">ROUND(V22/V$27*100,1)</f>
        <v>15</v>
      </c>
      <c r="Y22" s="60"/>
      <c r="Z22" s="61">
        <f t="shared" si="43"/>
        <v>17.5</v>
      </c>
      <c r="AA22" s="61"/>
      <c r="AB22" s="22">
        <f>6458183+2608211</f>
        <v>9066394</v>
      </c>
      <c r="AC22" s="26"/>
      <c r="AD22" s="59">
        <f aca="true" t="shared" si="66" ref="AD22:AD27">ROUND(AB22/AB$27*100,1)</f>
        <v>16.3</v>
      </c>
      <c r="AE22" s="60"/>
      <c r="AF22" s="61">
        <f t="shared" si="44"/>
        <v>18.8</v>
      </c>
      <c r="AG22" s="3"/>
      <c r="AH22" s="22">
        <v>7167202</v>
      </c>
      <c r="AI22" s="26"/>
      <c r="AJ22" s="59">
        <f aca="true" t="shared" si="67" ref="AJ22:AJ27">ROUND(AH22/AH$27*100,1)</f>
        <v>13.6</v>
      </c>
      <c r="AK22" s="60"/>
      <c r="AL22" s="61">
        <f t="shared" si="45"/>
        <v>15.4</v>
      </c>
      <c r="AM22" s="3"/>
      <c r="AN22" s="22">
        <v>7239055</v>
      </c>
      <c r="AO22" s="26"/>
      <c r="AP22" s="59">
        <f aca="true" t="shared" si="68" ref="AP22:AP27">ROUND(AN22/AN$27*100,1)</f>
        <v>13.7</v>
      </c>
      <c r="AQ22" s="60"/>
      <c r="AR22" s="61">
        <f t="shared" si="46"/>
        <v>15.7</v>
      </c>
      <c r="AS22" s="3"/>
      <c r="AT22" s="22">
        <v>7066067</v>
      </c>
      <c r="AU22" s="26"/>
      <c r="AV22" s="59">
        <f aca="true" t="shared" si="69" ref="AV22:AV27">ROUND(AT22/AT$27*100,1)</f>
        <v>13.6</v>
      </c>
      <c r="AW22" s="60"/>
      <c r="AX22" s="61">
        <f t="shared" si="47"/>
        <v>15.9</v>
      </c>
      <c r="AY22" s="3"/>
      <c r="AZ22" s="22">
        <v>7473516</v>
      </c>
      <c r="BA22" s="26"/>
      <c r="BB22" s="59">
        <f aca="true" t="shared" si="70" ref="BB22:BB27">ROUND(AZ22/AZ$27*100,1)</f>
        <v>14.6</v>
      </c>
      <c r="BC22" s="60"/>
      <c r="BD22" s="61">
        <f t="shared" si="48"/>
        <v>17.1</v>
      </c>
      <c r="BE22" s="3"/>
      <c r="BF22" s="22">
        <v>7313861</v>
      </c>
      <c r="BG22" s="26"/>
      <c r="BH22" s="59">
        <f aca="true" t="shared" si="71" ref="BH22:BH27">ROUND(BF22/BF$27*100,1)</f>
        <v>14.4</v>
      </c>
      <c r="BI22" s="60"/>
      <c r="BJ22" s="61">
        <f t="shared" si="49"/>
        <v>16.6</v>
      </c>
      <c r="BK22" s="3"/>
      <c r="BL22" s="22">
        <v>7456398</v>
      </c>
      <c r="BM22" s="26"/>
      <c r="BN22" s="59">
        <f aca="true" t="shared" si="72" ref="BN22:BN27">ROUND(BL22/BL$27*100,1)</f>
        <v>14.8</v>
      </c>
      <c r="BO22" s="60"/>
      <c r="BP22" s="61">
        <f t="shared" si="50"/>
        <v>16.8</v>
      </c>
      <c r="BQ22" s="3"/>
      <c r="BR22" s="22">
        <f>4927033+2183629</f>
        <v>7110662</v>
      </c>
      <c r="BS22" s="26"/>
      <c r="BT22" s="59">
        <f aca="true" t="shared" si="73" ref="BT22:BT27">ROUND(BR22/BR$27*100,1)</f>
        <v>14.4</v>
      </c>
      <c r="BU22" s="60"/>
      <c r="BV22" s="61">
        <f t="shared" si="51"/>
        <v>16.2</v>
      </c>
      <c r="BW22" s="3"/>
      <c r="BX22" s="22">
        <v>7515034</v>
      </c>
      <c r="BY22" s="26"/>
      <c r="BZ22" s="59">
        <f aca="true" t="shared" si="74" ref="BZ22:BZ27">ROUND(BX22/BX$27*100,1)</f>
        <v>15.2</v>
      </c>
      <c r="CA22" s="60"/>
      <c r="CB22" s="61">
        <f t="shared" si="52"/>
        <v>17</v>
      </c>
      <c r="CC22" s="3"/>
      <c r="CD22" s="22">
        <v>8257723</v>
      </c>
      <c r="CE22" s="26"/>
      <c r="CF22" s="59">
        <f aca="true" t="shared" si="75" ref="CF22:CF27">ROUND(CD22/CD$27*100,1)</f>
        <v>16.4</v>
      </c>
      <c r="CG22" s="60"/>
      <c r="CH22" s="61">
        <f t="shared" si="53"/>
        <v>18.3</v>
      </c>
      <c r="CI22" s="3"/>
      <c r="CJ22" s="22">
        <v>10861001</v>
      </c>
      <c r="CK22" s="26"/>
      <c r="CL22" s="59">
        <f aca="true" t="shared" si="76" ref="CL22:CL27">ROUND(CJ22/CJ$27*100,1)</f>
        <v>20.3</v>
      </c>
      <c r="CM22" s="60"/>
      <c r="CN22" s="61">
        <f t="shared" si="54"/>
        <v>23</v>
      </c>
      <c r="CO22" s="3"/>
      <c r="CP22" s="22">
        <v>10973476</v>
      </c>
      <c r="CQ22" s="26"/>
      <c r="CR22" s="59">
        <f aca="true" t="shared" si="77" ref="CR22:CR27">ROUND(CP22/CP$27*100,1)</f>
        <v>20.4</v>
      </c>
      <c r="CS22" s="60"/>
      <c r="CT22" s="61">
        <f t="shared" si="55"/>
        <v>23.2</v>
      </c>
      <c r="CU22" s="3"/>
      <c r="CV22" s="22">
        <v>11526036</v>
      </c>
      <c r="CW22" s="26"/>
      <c r="CX22" s="59">
        <f aca="true" t="shared" si="78" ref="CX22:CX27">ROUND(CV22/CV$27*100,1)</f>
        <v>21</v>
      </c>
      <c r="CY22" s="60"/>
      <c r="CZ22" s="61">
        <f t="shared" si="56"/>
        <v>23.8</v>
      </c>
      <c r="DA22" s="3"/>
      <c r="DB22" s="34">
        <v>12313036</v>
      </c>
      <c r="DC22" s="31"/>
      <c r="DD22" s="35">
        <f aca="true" t="shared" si="79" ref="DD22:DD27">ROUND(DB22/DB$27*100,1)</f>
        <v>21.9</v>
      </c>
      <c r="DE22" s="36"/>
      <c r="DF22" s="37">
        <f t="shared" si="57"/>
        <v>25</v>
      </c>
      <c r="DG22" s="29"/>
      <c r="DH22" s="34">
        <v>12619537</v>
      </c>
      <c r="DI22" s="31"/>
      <c r="DJ22" s="35">
        <f aca="true" t="shared" si="80" ref="DJ22:DJ27">ROUND(DH22/DH$27*100,1)</f>
        <v>22.1</v>
      </c>
      <c r="DK22" s="36"/>
      <c r="DL22" s="37">
        <f t="shared" si="58"/>
        <v>25.4</v>
      </c>
      <c r="DM22" s="29"/>
      <c r="DN22" s="34">
        <v>12780929</v>
      </c>
      <c r="DO22" s="31"/>
      <c r="DP22" s="35">
        <f aca="true" t="shared" si="81" ref="DP22:DP27">ROUND(DN22/DN$27*100,1)</f>
        <v>22</v>
      </c>
      <c r="DQ22" s="36"/>
      <c r="DR22" s="37">
        <f t="shared" si="59"/>
        <v>25.2</v>
      </c>
      <c r="DS22" s="29"/>
      <c r="DT22" s="34">
        <v>12902014</v>
      </c>
      <c r="DU22" s="31"/>
      <c r="DV22" s="35">
        <f aca="true" t="shared" si="82" ref="DV22:DV27">ROUND(DT22/DT$27*100,1)</f>
        <v>22</v>
      </c>
      <c r="DW22" s="36"/>
      <c r="DX22" s="37">
        <f t="shared" si="60"/>
        <v>25</v>
      </c>
      <c r="DY22" s="29"/>
      <c r="DZ22" s="34">
        <v>13130551</v>
      </c>
      <c r="EA22" s="31"/>
      <c r="EB22" s="35">
        <f aca="true" t="shared" si="83" ref="EB22:EB27">ROUND(DZ22/DZ$27*100,1)</f>
        <v>22.5</v>
      </c>
      <c r="EC22" s="36"/>
      <c r="ED22" s="37">
        <f t="shared" si="61"/>
        <v>25.5</v>
      </c>
      <c r="EE22" s="29"/>
      <c r="EF22" s="34">
        <v>13411227</v>
      </c>
      <c r="EG22" s="31"/>
      <c r="EH22" s="35">
        <v>22.4</v>
      </c>
      <c r="EI22" s="36"/>
      <c r="EJ22" s="37">
        <v>25.3</v>
      </c>
      <c r="EK22" s="29"/>
      <c r="EL22" s="34">
        <v>13068484</v>
      </c>
      <c r="EM22" s="31"/>
      <c r="EN22" s="35">
        <v>21.8</v>
      </c>
      <c r="EO22" s="36"/>
      <c r="EP22" s="37">
        <v>24.6</v>
      </c>
      <c r="EQ22" s="29"/>
      <c r="ER22" s="34">
        <v>14026179</v>
      </c>
      <c r="ES22" s="31"/>
      <c r="ET22" s="35">
        <v>22.8</v>
      </c>
      <c r="EU22" s="36"/>
      <c r="EV22" s="37">
        <v>25.8</v>
      </c>
      <c r="EW22" s="29"/>
      <c r="EX22" s="34">
        <v>29622837</v>
      </c>
      <c r="EY22" s="31"/>
      <c r="EZ22" s="35">
        <v>38</v>
      </c>
      <c r="FA22" s="36"/>
      <c r="FB22" s="37">
        <v>41.9</v>
      </c>
      <c r="FC22" s="29"/>
      <c r="FD22" s="34">
        <v>20440289</v>
      </c>
      <c r="FE22" s="29"/>
      <c r="FF22" s="35">
        <v>29</v>
      </c>
      <c r="FG22" s="36"/>
      <c r="FH22" s="37">
        <v>32.4</v>
      </c>
      <c r="FI22" s="29"/>
      <c r="FJ22" s="22">
        <v>18693964</v>
      </c>
      <c r="FK22" s="15"/>
      <c r="FL22" s="46">
        <v>27.1</v>
      </c>
      <c r="FM22" s="47"/>
      <c r="FN22" s="48">
        <v>30</v>
      </c>
      <c r="FO22" s="29"/>
      <c r="FP22" s="34"/>
      <c r="FQ22" s="70" t="s">
        <v>23</v>
      </c>
      <c r="FR22" s="9"/>
      <c r="FS22" s="73"/>
      <c r="FT22" s="62"/>
    </row>
    <row r="23" spans="1:176" ht="30.75" customHeight="1">
      <c r="A23" s="45"/>
      <c r="B23" s="12" t="s">
        <v>18</v>
      </c>
      <c r="C23" s="9"/>
      <c r="D23" s="26">
        <f>D24-SUM(D18:D22)</f>
        <v>9642551</v>
      </c>
      <c r="E23" s="26"/>
      <c r="F23" s="59">
        <f t="shared" si="62"/>
        <v>18.1</v>
      </c>
      <c r="G23" s="60"/>
      <c r="H23" s="61">
        <f t="shared" si="42"/>
        <v>21.9</v>
      </c>
      <c r="I23" s="3"/>
      <c r="J23" s="45">
        <f>J24-SUM(J18:J22)</f>
        <v>9174803</v>
      </c>
      <c r="K23" s="26"/>
      <c r="L23" s="59">
        <f t="shared" si="63"/>
        <v>17.2</v>
      </c>
      <c r="M23" s="60"/>
      <c r="N23" s="61">
        <f>ROUND(J23/J$24*100,1)</f>
        <v>20.7</v>
      </c>
      <c r="O23" s="3"/>
      <c r="P23" s="22">
        <f>P24-SUM(P18:P22)</f>
        <v>9314690</v>
      </c>
      <c r="Q23" s="26"/>
      <c r="R23" s="59">
        <f t="shared" si="64"/>
        <v>17.6</v>
      </c>
      <c r="S23" s="60"/>
      <c r="T23" s="61">
        <f>ROUND(P23/P$24*100,1)</f>
        <v>20.7</v>
      </c>
      <c r="U23" s="61"/>
      <c r="V23" s="22">
        <f>V24-SUM(V18:V22)</f>
        <v>10288629</v>
      </c>
      <c r="W23" s="26"/>
      <c r="X23" s="59">
        <f t="shared" si="65"/>
        <v>19</v>
      </c>
      <c r="Y23" s="60"/>
      <c r="Z23" s="61">
        <f t="shared" si="43"/>
        <v>22.2</v>
      </c>
      <c r="AA23" s="61"/>
      <c r="AB23" s="22">
        <f>AB24-SUM(AB18:AB22)</f>
        <v>9932419</v>
      </c>
      <c r="AC23" s="26"/>
      <c r="AD23" s="59">
        <f t="shared" si="66"/>
        <v>17.9</v>
      </c>
      <c r="AE23" s="60"/>
      <c r="AF23" s="61">
        <f t="shared" si="44"/>
        <v>20.6</v>
      </c>
      <c r="AG23" s="3"/>
      <c r="AH23" s="22">
        <f>AH24-SUM(AH18:AH22)</f>
        <v>10122432</v>
      </c>
      <c r="AI23" s="26"/>
      <c r="AJ23" s="59">
        <f t="shared" si="67"/>
        <v>19.2</v>
      </c>
      <c r="AK23" s="60"/>
      <c r="AL23" s="61">
        <f t="shared" si="45"/>
        <v>21.8</v>
      </c>
      <c r="AM23" s="3"/>
      <c r="AN23" s="22">
        <f>AN24-SUM(AN18:AN22)</f>
        <v>10256001</v>
      </c>
      <c r="AO23" s="26"/>
      <c r="AP23" s="59">
        <f t="shared" si="68"/>
        <v>19.4</v>
      </c>
      <c r="AQ23" s="60"/>
      <c r="AR23" s="61">
        <f t="shared" si="46"/>
        <v>22.3</v>
      </c>
      <c r="AS23" s="3"/>
      <c r="AT23" s="22">
        <f>AT24-SUM(AT18:AT22)</f>
        <v>9752721</v>
      </c>
      <c r="AU23" s="26"/>
      <c r="AV23" s="59">
        <f t="shared" si="69"/>
        <v>18.8</v>
      </c>
      <c r="AW23" s="60"/>
      <c r="AX23" s="61">
        <f t="shared" si="47"/>
        <v>21.9</v>
      </c>
      <c r="AY23" s="3"/>
      <c r="AZ23" s="22">
        <f>AZ24-SUM(AZ18:AZ22)</f>
        <v>9746619</v>
      </c>
      <c r="BA23" s="26"/>
      <c r="BB23" s="59">
        <f t="shared" si="70"/>
        <v>19</v>
      </c>
      <c r="BC23" s="60"/>
      <c r="BD23" s="61">
        <f t="shared" si="48"/>
        <v>22.3</v>
      </c>
      <c r="BE23" s="3"/>
      <c r="BF23" s="22">
        <f>BF24-SUM(BF18:BF22)</f>
        <v>10411130</v>
      </c>
      <c r="BG23" s="26"/>
      <c r="BH23" s="59">
        <f t="shared" si="71"/>
        <v>20.6</v>
      </c>
      <c r="BI23" s="60"/>
      <c r="BJ23" s="61">
        <f t="shared" si="49"/>
        <v>23.6</v>
      </c>
      <c r="BK23" s="3"/>
      <c r="BL23" s="22">
        <f>BL24-SUM(BL18:BL22)</f>
        <v>9958796</v>
      </c>
      <c r="BM23" s="26"/>
      <c r="BN23" s="59">
        <f t="shared" si="72"/>
        <v>19.7</v>
      </c>
      <c r="BO23" s="60"/>
      <c r="BP23" s="61">
        <f t="shared" si="50"/>
        <v>22.4</v>
      </c>
      <c r="BQ23" s="3"/>
      <c r="BR23" s="22">
        <f>BR24-SUM(BR18:BR22)</f>
        <v>9236267</v>
      </c>
      <c r="BS23" s="26"/>
      <c r="BT23" s="59">
        <f t="shared" si="73"/>
        <v>18.7</v>
      </c>
      <c r="BU23" s="60"/>
      <c r="BV23" s="61">
        <f t="shared" si="51"/>
        <v>21.1</v>
      </c>
      <c r="BW23" s="3"/>
      <c r="BX23" s="22">
        <f>BX24-SUM(BX18:BX22)</f>
        <v>9527154</v>
      </c>
      <c r="BY23" s="26"/>
      <c r="BZ23" s="59">
        <f t="shared" si="74"/>
        <v>19.2</v>
      </c>
      <c r="CA23" s="60"/>
      <c r="CB23" s="61">
        <f t="shared" si="52"/>
        <v>21.5</v>
      </c>
      <c r="CC23" s="3"/>
      <c r="CD23" s="22">
        <f>CD24-SUM(CD18:CD22)</f>
        <v>9213110</v>
      </c>
      <c r="CE23" s="26"/>
      <c r="CF23" s="59">
        <f t="shared" si="75"/>
        <v>18.3</v>
      </c>
      <c r="CG23" s="60"/>
      <c r="CH23" s="61">
        <f t="shared" si="53"/>
        <v>20.4</v>
      </c>
      <c r="CI23" s="3"/>
      <c r="CJ23" s="22">
        <f>CJ24-SUM(CJ18:CJ22)</f>
        <v>9269697</v>
      </c>
      <c r="CK23" s="26"/>
      <c r="CL23" s="59">
        <f t="shared" si="76"/>
        <v>17.3</v>
      </c>
      <c r="CM23" s="60"/>
      <c r="CN23" s="61">
        <f t="shared" si="54"/>
        <v>19.7</v>
      </c>
      <c r="CO23" s="3"/>
      <c r="CP23" s="22">
        <v>8815047</v>
      </c>
      <c r="CQ23" s="26"/>
      <c r="CR23" s="59">
        <f t="shared" si="77"/>
        <v>16.4</v>
      </c>
      <c r="CS23" s="60"/>
      <c r="CT23" s="61">
        <f t="shared" si="55"/>
        <v>18.6</v>
      </c>
      <c r="CU23" s="3"/>
      <c r="CV23" s="22">
        <v>8766662</v>
      </c>
      <c r="CW23" s="26"/>
      <c r="CX23" s="59">
        <f t="shared" si="78"/>
        <v>16</v>
      </c>
      <c r="CY23" s="60"/>
      <c r="CZ23" s="61">
        <f t="shared" si="56"/>
        <v>18.1</v>
      </c>
      <c r="DA23" s="3"/>
      <c r="DB23" s="34">
        <f>DB24-DB22-DB21-DB20-DB19-DB18</f>
        <v>9155891</v>
      </c>
      <c r="DC23" s="31"/>
      <c r="DD23" s="35">
        <f t="shared" si="79"/>
        <v>16.3</v>
      </c>
      <c r="DE23" s="36"/>
      <c r="DF23" s="37">
        <f t="shared" si="57"/>
        <v>18.6</v>
      </c>
      <c r="DG23" s="29"/>
      <c r="DH23" s="34">
        <f>DH24-DH22-DH21-DH20-DH19-DH18</f>
        <v>9317641</v>
      </c>
      <c r="DI23" s="31"/>
      <c r="DJ23" s="35">
        <f t="shared" si="80"/>
        <v>16.3</v>
      </c>
      <c r="DK23" s="36"/>
      <c r="DL23" s="37">
        <f t="shared" si="58"/>
        <v>18.7</v>
      </c>
      <c r="DM23" s="29"/>
      <c r="DN23" s="34">
        <v>9993266</v>
      </c>
      <c r="DO23" s="31"/>
      <c r="DP23" s="35">
        <f t="shared" si="81"/>
        <v>17.2</v>
      </c>
      <c r="DQ23" s="36"/>
      <c r="DR23" s="37">
        <f t="shared" si="59"/>
        <v>19.7</v>
      </c>
      <c r="DS23" s="29"/>
      <c r="DT23" s="34">
        <v>10795362</v>
      </c>
      <c r="DU23" s="31"/>
      <c r="DV23" s="35">
        <f t="shared" si="82"/>
        <v>18.4</v>
      </c>
      <c r="DW23" s="36"/>
      <c r="DX23" s="37">
        <f t="shared" si="60"/>
        <v>20.9</v>
      </c>
      <c r="DY23" s="29"/>
      <c r="DZ23" s="34">
        <v>10617032</v>
      </c>
      <c r="EA23" s="31"/>
      <c r="EB23" s="35">
        <f t="shared" si="83"/>
        <v>18.2</v>
      </c>
      <c r="EC23" s="36"/>
      <c r="ED23" s="37">
        <f t="shared" si="61"/>
        <v>20.6</v>
      </c>
      <c r="EE23" s="29"/>
      <c r="EF23" s="34">
        <v>11598576</v>
      </c>
      <c r="EG23" s="31"/>
      <c r="EH23" s="35">
        <v>19.4</v>
      </c>
      <c r="EI23" s="36"/>
      <c r="EJ23" s="37">
        <v>21.9</v>
      </c>
      <c r="EK23" s="29"/>
      <c r="EL23" s="34">
        <v>11406429</v>
      </c>
      <c r="EM23" s="31"/>
      <c r="EN23" s="35">
        <v>19</v>
      </c>
      <c r="EO23" s="36"/>
      <c r="EP23" s="37">
        <v>21.5</v>
      </c>
      <c r="EQ23" s="29"/>
      <c r="ER23" s="34">
        <v>11020469</v>
      </c>
      <c r="ES23" s="31"/>
      <c r="ET23" s="35">
        <v>17.9</v>
      </c>
      <c r="EU23" s="36"/>
      <c r="EV23" s="37">
        <v>20.3</v>
      </c>
      <c r="EW23" s="29"/>
      <c r="EX23" s="34">
        <v>12080123</v>
      </c>
      <c r="EY23" s="31"/>
      <c r="EZ23" s="35">
        <v>15.5</v>
      </c>
      <c r="FA23" s="36"/>
      <c r="FB23" s="37">
        <v>17.1</v>
      </c>
      <c r="FC23" s="29"/>
      <c r="FD23" s="34">
        <v>12385832</v>
      </c>
      <c r="FE23" s="29"/>
      <c r="FF23" s="35">
        <v>17.6</v>
      </c>
      <c r="FG23" s="36"/>
      <c r="FH23" s="37">
        <v>19.6</v>
      </c>
      <c r="FI23" s="29"/>
      <c r="FJ23" s="22">
        <v>12906609</v>
      </c>
      <c r="FK23" s="15"/>
      <c r="FL23" s="46">
        <v>18.7</v>
      </c>
      <c r="FM23" s="47"/>
      <c r="FN23" s="48">
        <v>20.7</v>
      </c>
      <c r="FO23" s="29"/>
      <c r="FP23" s="34"/>
      <c r="FQ23" s="28" t="s">
        <v>18</v>
      </c>
      <c r="FR23" s="9"/>
      <c r="FS23" s="73"/>
      <c r="FT23" s="62"/>
    </row>
    <row r="24" spans="1:176" ht="30.75" customHeight="1">
      <c r="A24" s="45"/>
      <c r="B24" s="12" t="s">
        <v>20</v>
      </c>
      <c r="C24" s="9"/>
      <c r="D24" s="26">
        <f>D27-D25-D26</f>
        <v>44013712</v>
      </c>
      <c r="E24" s="26"/>
      <c r="F24" s="59">
        <f t="shared" si="62"/>
        <v>82.5</v>
      </c>
      <c r="G24" s="60"/>
      <c r="H24" s="61">
        <f t="shared" si="42"/>
        <v>100</v>
      </c>
      <c r="I24" s="3"/>
      <c r="J24" s="45">
        <f>J27-J25-J26</f>
        <v>44333018</v>
      </c>
      <c r="K24" s="26"/>
      <c r="L24" s="59">
        <f t="shared" si="63"/>
        <v>83.1</v>
      </c>
      <c r="M24" s="60"/>
      <c r="N24" s="61">
        <f>ROUND(J24/J$24*100,1)</f>
        <v>100</v>
      </c>
      <c r="O24" s="3"/>
      <c r="P24" s="22">
        <f>P27-P25-P26</f>
        <v>44978930</v>
      </c>
      <c r="Q24" s="26"/>
      <c r="R24" s="59">
        <f t="shared" si="64"/>
        <v>85.2</v>
      </c>
      <c r="S24" s="60"/>
      <c r="T24" s="61">
        <f>ROUND(P24/P$24*100,1)</f>
        <v>100</v>
      </c>
      <c r="U24" s="61"/>
      <c r="V24" s="22">
        <f>V27-V25-V26</f>
        <v>46343632</v>
      </c>
      <c r="W24" s="26"/>
      <c r="X24" s="59">
        <f t="shared" si="65"/>
        <v>85.5</v>
      </c>
      <c r="Y24" s="60"/>
      <c r="Z24" s="61">
        <f t="shared" si="43"/>
        <v>100</v>
      </c>
      <c r="AA24" s="61"/>
      <c r="AB24" s="22">
        <f>AB27-AB25-AB26</f>
        <v>48299789</v>
      </c>
      <c r="AC24" s="26"/>
      <c r="AD24" s="59">
        <f t="shared" si="66"/>
        <v>87</v>
      </c>
      <c r="AE24" s="60"/>
      <c r="AF24" s="61">
        <f t="shared" si="44"/>
        <v>100</v>
      </c>
      <c r="AG24" s="3"/>
      <c r="AH24" s="22">
        <f>AH27-AH25-AH26</f>
        <v>46523664</v>
      </c>
      <c r="AI24" s="26"/>
      <c r="AJ24" s="59">
        <f t="shared" si="67"/>
        <v>88.1</v>
      </c>
      <c r="AK24" s="60"/>
      <c r="AL24" s="61">
        <f t="shared" si="45"/>
        <v>100</v>
      </c>
      <c r="AM24" s="3"/>
      <c r="AN24" s="22">
        <f>AN27-AN25-AN26</f>
        <v>46069801</v>
      </c>
      <c r="AO24" s="26"/>
      <c r="AP24" s="59">
        <f t="shared" si="68"/>
        <v>87</v>
      </c>
      <c r="AQ24" s="60"/>
      <c r="AR24" s="61">
        <f t="shared" si="46"/>
        <v>100</v>
      </c>
      <c r="AS24" s="3"/>
      <c r="AT24" s="22">
        <f>AT27-AT25-AT26</f>
        <v>44529799</v>
      </c>
      <c r="AU24" s="26"/>
      <c r="AV24" s="59">
        <f t="shared" si="69"/>
        <v>86</v>
      </c>
      <c r="AW24" s="60"/>
      <c r="AX24" s="61">
        <f t="shared" si="47"/>
        <v>100</v>
      </c>
      <c r="AY24" s="3"/>
      <c r="AZ24" s="22">
        <f>AZ27-AZ25-AZ26</f>
        <v>43725438</v>
      </c>
      <c r="BA24" s="26"/>
      <c r="BB24" s="59">
        <f t="shared" si="70"/>
        <v>85.4</v>
      </c>
      <c r="BC24" s="60"/>
      <c r="BD24" s="61">
        <f t="shared" si="48"/>
        <v>100</v>
      </c>
      <c r="BE24" s="3"/>
      <c r="BF24" s="22">
        <f>BF27-BF25-BF26</f>
        <v>44070700</v>
      </c>
      <c r="BG24" s="26"/>
      <c r="BH24" s="59">
        <f t="shared" si="71"/>
        <v>87</v>
      </c>
      <c r="BI24" s="60"/>
      <c r="BJ24" s="61">
        <f t="shared" si="49"/>
        <v>100</v>
      </c>
      <c r="BK24" s="3"/>
      <c r="BL24" s="22">
        <f>BL27-BL25-BL26</f>
        <v>44460137</v>
      </c>
      <c r="BM24" s="26"/>
      <c r="BN24" s="59">
        <f t="shared" si="72"/>
        <v>88.1</v>
      </c>
      <c r="BO24" s="60"/>
      <c r="BP24" s="61">
        <f t="shared" si="50"/>
        <v>100</v>
      </c>
      <c r="BQ24" s="3"/>
      <c r="BR24" s="22">
        <f>BR27-BR25-BR26</f>
        <v>43785897</v>
      </c>
      <c r="BS24" s="26"/>
      <c r="BT24" s="59">
        <f t="shared" si="73"/>
        <v>88.7</v>
      </c>
      <c r="BU24" s="60"/>
      <c r="BV24" s="61">
        <f t="shared" si="51"/>
        <v>100</v>
      </c>
      <c r="BW24" s="3"/>
      <c r="BX24" s="22">
        <f>BX27-BX25-BX26</f>
        <v>44212301</v>
      </c>
      <c r="BY24" s="26"/>
      <c r="BZ24" s="59">
        <f t="shared" si="74"/>
        <v>89.3</v>
      </c>
      <c r="CA24" s="60"/>
      <c r="CB24" s="61">
        <f t="shared" si="52"/>
        <v>100</v>
      </c>
      <c r="CC24" s="3"/>
      <c r="CD24" s="22">
        <f>CD27-CD25-CD26</f>
        <v>45066552</v>
      </c>
      <c r="CE24" s="26"/>
      <c r="CF24" s="59">
        <f t="shared" si="75"/>
        <v>89.7</v>
      </c>
      <c r="CG24" s="60"/>
      <c r="CH24" s="61">
        <f t="shared" si="53"/>
        <v>100</v>
      </c>
      <c r="CI24" s="3"/>
      <c r="CJ24" s="22">
        <f>CJ27-CJ25-CJ26</f>
        <v>47173143</v>
      </c>
      <c r="CK24" s="26"/>
      <c r="CL24" s="59">
        <f t="shared" si="76"/>
        <v>88.1</v>
      </c>
      <c r="CM24" s="60"/>
      <c r="CN24" s="61">
        <f t="shared" si="54"/>
        <v>100</v>
      </c>
      <c r="CO24" s="3"/>
      <c r="CP24" s="22">
        <v>47302081</v>
      </c>
      <c r="CQ24" s="26"/>
      <c r="CR24" s="59">
        <f t="shared" si="77"/>
        <v>87.8</v>
      </c>
      <c r="CS24" s="60"/>
      <c r="CT24" s="61">
        <f t="shared" si="55"/>
        <v>100</v>
      </c>
      <c r="CU24" s="3"/>
      <c r="CV24" s="22">
        <v>48469932</v>
      </c>
      <c r="CW24" s="26"/>
      <c r="CX24" s="59">
        <f t="shared" si="78"/>
        <v>88.5</v>
      </c>
      <c r="CY24" s="60"/>
      <c r="CZ24" s="61">
        <f t="shared" si="56"/>
        <v>100</v>
      </c>
      <c r="DA24" s="3"/>
      <c r="DB24" s="34">
        <f>DB27-DB26-DB25</f>
        <v>49302670</v>
      </c>
      <c r="DC24" s="31"/>
      <c r="DD24" s="35">
        <f t="shared" si="79"/>
        <v>87.8</v>
      </c>
      <c r="DE24" s="36"/>
      <c r="DF24" s="37">
        <f t="shared" si="57"/>
        <v>100</v>
      </c>
      <c r="DG24" s="29"/>
      <c r="DH24" s="34">
        <f>DH27-DH26-DH25</f>
        <v>49746167</v>
      </c>
      <c r="DI24" s="31"/>
      <c r="DJ24" s="35">
        <f t="shared" si="80"/>
        <v>87.2</v>
      </c>
      <c r="DK24" s="36"/>
      <c r="DL24" s="37">
        <f t="shared" si="58"/>
        <v>100</v>
      </c>
      <c r="DM24" s="29"/>
      <c r="DN24" s="34">
        <v>50792059</v>
      </c>
      <c r="DO24" s="31"/>
      <c r="DP24" s="35">
        <f t="shared" si="81"/>
        <v>87.4</v>
      </c>
      <c r="DQ24" s="36"/>
      <c r="DR24" s="37">
        <f t="shared" si="59"/>
        <v>100</v>
      </c>
      <c r="DS24" s="29"/>
      <c r="DT24" s="34">
        <v>51691011</v>
      </c>
      <c r="DU24" s="31"/>
      <c r="DV24" s="35">
        <f t="shared" si="82"/>
        <v>88</v>
      </c>
      <c r="DW24" s="36"/>
      <c r="DX24" s="37">
        <f t="shared" si="60"/>
        <v>100</v>
      </c>
      <c r="DY24" s="29"/>
      <c r="DZ24" s="34">
        <v>51566715</v>
      </c>
      <c r="EA24" s="31"/>
      <c r="EB24" s="35">
        <f t="shared" si="83"/>
        <v>88.3</v>
      </c>
      <c r="EC24" s="36"/>
      <c r="ED24" s="37">
        <f t="shared" si="61"/>
        <v>100</v>
      </c>
      <c r="EE24" s="29"/>
      <c r="EF24" s="34">
        <v>52979989</v>
      </c>
      <c r="EG24" s="31"/>
      <c r="EH24" s="35">
        <v>88.6</v>
      </c>
      <c r="EI24" s="36"/>
      <c r="EJ24" s="37">
        <v>100</v>
      </c>
      <c r="EK24" s="29"/>
      <c r="EL24" s="34">
        <v>53104828</v>
      </c>
      <c r="EM24" s="31"/>
      <c r="EN24" s="35">
        <v>88.7</v>
      </c>
      <c r="EO24" s="36"/>
      <c r="EP24" s="37">
        <v>100</v>
      </c>
      <c r="EQ24" s="29"/>
      <c r="ER24" s="34">
        <v>54404023</v>
      </c>
      <c r="ES24" s="31"/>
      <c r="ET24" s="35">
        <v>88.6</v>
      </c>
      <c r="EU24" s="36"/>
      <c r="EV24" s="37">
        <v>100</v>
      </c>
      <c r="EW24" s="29"/>
      <c r="EX24" s="34">
        <v>70688560</v>
      </c>
      <c r="EY24" s="31"/>
      <c r="EZ24" s="35">
        <v>90.6</v>
      </c>
      <c r="FA24" s="36"/>
      <c r="FB24" s="37">
        <v>100</v>
      </c>
      <c r="FC24" s="29"/>
      <c r="FD24" s="34">
        <v>63128732</v>
      </c>
      <c r="FE24" s="29"/>
      <c r="FF24" s="35">
        <v>89.5</v>
      </c>
      <c r="FG24" s="36"/>
      <c r="FH24" s="37">
        <v>100</v>
      </c>
      <c r="FI24" s="29"/>
      <c r="FJ24" s="22">
        <v>62220041</v>
      </c>
      <c r="FK24" s="15"/>
      <c r="FL24" s="46">
        <v>90.2</v>
      </c>
      <c r="FM24" s="47"/>
      <c r="FN24" s="48">
        <v>100</v>
      </c>
      <c r="FO24" s="29"/>
      <c r="FP24" s="34"/>
      <c r="FQ24" s="28" t="s">
        <v>20</v>
      </c>
      <c r="FR24" s="9"/>
      <c r="FS24" s="73"/>
      <c r="FT24" s="62"/>
    </row>
    <row r="25" spans="1:176" ht="30.75" customHeight="1">
      <c r="A25" s="45"/>
      <c r="B25" s="12" t="s">
        <v>19</v>
      </c>
      <c r="C25" s="9"/>
      <c r="D25" s="26">
        <v>8056396</v>
      </c>
      <c r="E25" s="26"/>
      <c r="F25" s="59">
        <f t="shared" si="62"/>
        <v>15.1</v>
      </c>
      <c r="G25" s="60"/>
      <c r="H25" s="8" t="s">
        <v>4</v>
      </c>
      <c r="I25" s="3"/>
      <c r="J25" s="45">
        <v>7635345</v>
      </c>
      <c r="K25" s="26"/>
      <c r="L25" s="59">
        <f t="shared" si="63"/>
        <v>14.3</v>
      </c>
      <c r="M25" s="60"/>
      <c r="N25" s="8" t="s">
        <v>4</v>
      </c>
      <c r="O25" s="3"/>
      <c r="P25" s="45">
        <v>6480105</v>
      </c>
      <c r="Q25" s="26"/>
      <c r="R25" s="59">
        <f t="shared" si="64"/>
        <v>12.3</v>
      </c>
      <c r="S25" s="60"/>
      <c r="T25" s="8" t="s">
        <v>4</v>
      </c>
      <c r="U25" s="8"/>
      <c r="V25" s="22">
        <v>6562013</v>
      </c>
      <c r="W25" s="26"/>
      <c r="X25" s="59">
        <f t="shared" si="65"/>
        <v>12.1</v>
      </c>
      <c r="Y25" s="60"/>
      <c r="Z25" s="8" t="s">
        <v>4</v>
      </c>
      <c r="AA25" s="8"/>
      <c r="AB25" s="22">
        <v>5519591</v>
      </c>
      <c r="AC25" s="26"/>
      <c r="AD25" s="59">
        <f t="shared" si="66"/>
        <v>9.9</v>
      </c>
      <c r="AE25" s="60"/>
      <c r="AF25" s="8" t="s">
        <v>4</v>
      </c>
      <c r="AG25" s="3"/>
      <c r="AH25" s="22">
        <v>4905348</v>
      </c>
      <c r="AI25" s="26"/>
      <c r="AJ25" s="59">
        <f t="shared" si="67"/>
        <v>9.3</v>
      </c>
      <c r="AK25" s="60"/>
      <c r="AL25" s="8" t="s">
        <v>4</v>
      </c>
      <c r="AM25" s="3"/>
      <c r="AN25" s="22">
        <v>5356295</v>
      </c>
      <c r="AO25" s="26"/>
      <c r="AP25" s="59">
        <f t="shared" si="68"/>
        <v>10.1</v>
      </c>
      <c r="AQ25" s="60"/>
      <c r="AR25" s="8" t="s">
        <v>4</v>
      </c>
      <c r="AS25" s="3"/>
      <c r="AT25" s="22">
        <v>5850932</v>
      </c>
      <c r="AU25" s="26"/>
      <c r="AV25" s="59">
        <f t="shared" si="69"/>
        <v>11.3</v>
      </c>
      <c r="AW25" s="60"/>
      <c r="AX25" s="8" t="s">
        <v>4</v>
      </c>
      <c r="AY25" s="3"/>
      <c r="AZ25" s="22">
        <v>6205561</v>
      </c>
      <c r="BA25" s="26"/>
      <c r="BB25" s="59">
        <f t="shared" si="70"/>
        <v>12.1</v>
      </c>
      <c r="BC25" s="60"/>
      <c r="BD25" s="8" t="s">
        <v>4</v>
      </c>
      <c r="BE25" s="3"/>
      <c r="BF25" s="22">
        <v>5283400</v>
      </c>
      <c r="BG25" s="26"/>
      <c r="BH25" s="59">
        <f t="shared" si="71"/>
        <v>10.4</v>
      </c>
      <c r="BI25" s="60"/>
      <c r="BJ25" s="8" t="s">
        <v>4</v>
      </c>
      <c r="BK25" s="3"/>
      <c r="BL25" s="22">
        <v>4718975</v>
      </c>
      <c r="BM25" s="26"/>
      <c r="BN25" s="59">
        <f t="shared" si="72"/>
        <v>9.3</v>
      </c>
      <c r="BO25" s="60"/>
      <c r="BP25" s="8" t="s">
        <v>4</v>
      </c>
      <c r="BQ25" s="3"/>
      <c r="BR25" s="22">
        <v>4297209</v>
      </c>
      <c r="BS25" s="26"/>
      <c r="BT25" s="59">
        <f t="shared" si="73"/>
        <v>8.7</v>
      </c>
      <c r="BU25" s="60"/>
      <c r="BV25" s="8" t="s">
        <v>4</v>
      </c>
      <c r="BW25" s="3"/>
      <c r="BX25" s="22">
        <v>3974571</v>
      </c>
      <c r="BY25" s="26"/>
      <c r="BZ25" s="59">
        <f t="shared" si="74"/>
        <v>8</v>
      </c>
      <c r="CA25" s="60"/>
      <c r="CB25" s="8" t="s">
        <v>4</v>
      </c>
      <c r="CC25" s="3"/>
      <c r="CD25" s="22">
        <v>3970672</v>
      </c>
      <c r="CE25" s="26"/>
      <c r="CF25" s="59">
        <f t="shared" si="75"/>
        <v>7.9</v>
      </c>
      <c r="CG25" s="60"/>
      <c r="CH25" s="8" t="s">
        <v>4</v>
      </c>
      <c r="CI25" s="3"/>
      <c r="CJ25" s="22">
        <v>4666867</v>
      </c>
      <c r="CK25" s="26"/>
      <c r="CL25" s="59">
        <f t="shared" si="76"/>
        <v>8.7</v>
      </c>
      <c r="CM25" s="60"/>
      <c r="CN25" s="8" t="s">
        <v>4</v>
      </c>
      <c r="CO25" s="3"/>
      <c r="CP25" s="22">
        <v>5184960</v>
      </c>
      <c r="CQ25" s="26"/>
      <c r="CR25" s="59">
        <f t="shared" si="77"/>
        <v>9.6</v>
      </c>
      <c r="CS25" s="60"/>
      <c r="CT25" s="8" t="s">
        <v>4</v>
      </c>
      <c r="CU25" s="3"/>
      <c r="CV25" s="22">
        <v>4778775</v>
      </c>
      <c r="CW25" s="26"/>
      <c r="CX25" s="59">
        <f t="shared" si="78"/>
        <v>8.7</v>
      </c>
      <c r="CY25" s="60"/>
      <c r="CZ25" s="8" t="s">
        <v>4</v>
      </c>
      <c r="DA25" s="3"/>
      <c r="DB25" s="34">
        <v>5194526</v>
      </c>
      <c r="DC25" s="31"/>
      <c r="DD25" s="35">
        <f t="shared" si="79"/>
        <v>9.3</v>
      </c>
      <c r="DE25" s="36"/>
      <c r="DF25" s="27" t="s">
        <v>4</v>
      </c>
      <c r="DG25" s="29"/>
      <c r="DH25" s="34">
        <v>5525970</v>
      </c>
      <c r="DI25" s="31"/>
      <c r="DJ25" s="35">
        <f t="shared" si="80"/>
        <v>9.7</v>
      </c>
      <c r="DK25" s="36"/>
      <c r="DL25" s="27" t="s">
        <v>4</v>
      </c>
      <c r="DM25" s="29"/>
      <c r="DN25" s="34">
        <v>5398835</v>
      </c>
      <c r="DO25" s="31"/>
      <c r="DP25" s="35">
        <f t="shared" si="81"/>
        <v>9.3</v>
      </c>
      <c r="DQ25" s="36"/>
      <c r="DR25" s="27" t="s">
        <v>4</v>
      </c>
      <c r="DS25" s="29"/>
      <c r="DT25" s="34">
        <v>5187137</v>
      </c>
      <c r="DU25" s="31"/>
      <c r="DV25" s="35">
        <f t="shared" si="82"/>
        <v>8.8</v>
      </c>
      <c r="DW25" s="36"/>
      <c r="DX25" s="27" t="s">
        <v>4</v>
      </c>
      <c r="DY25" s="29"/>
      <c r="DZ25" s="34">
        <v>4889191</v>
      </c>
      <c r="EA25" s="31"/>
      <c r="EB25" s="35">
        <f t="shared" si="83"/>
        <v>8.4</v>
      </c>
      <c r="EC25" s="36"/>
      <c r="ED25" s="27" t="s">
        <v>4</v>
      </c>
      <c r="EE25" s="29"/>
      <c r="EF25" s="34">
        <v>5152008</v>
      </c>
      <c r="EG25" s="31"/>
      <c r="EH25" s="35">
        <v>8.6</v>
      </c>
      <c r="EI25" s="36"/>
      <c r="EJ25" s="27" t="s">
        <v>4</v>
      </c>
      <c r="EK25" s="29"/>
      <c r="EL25" s="34">
        <v>5119066</v>
      </c>
      <c r="EM25" s="31"/>
      <c r="EN25" s="35">
        <v>8.5</v>
      </c>
      <c r="EO25" s="36"/>
      <c r="EP25" s="27" t="s">
        <v>4</v>
      </c>
      <c r="EQ25" s="29"/>
      <c r="ER25" s="34">
        <v>5294787</v>
      </c>
      <c r="ES25" s="31"/>
      <c r="ET25" s="35">
        <v>8.6</v>
      </c>
      <c r="EU25" s="36"/>
      <c r="EV25" s="27" t="s">
        <v>4</v>
      </c>
      <c r="EW25" s="29"/>
      <c r="EX25" s="34">
        <v>5577324</v>
      </c>
      <c r="EY25" s="31"/>
      <c r="EZ25" s="35">
        <v>7.1</v>
      </c>
      <c r="FA25" s="36"/>
      <c r="FB25" s="27" t="s">
        <v>4</v>
      </c>
      <c r="FC25" s="29"/>
      <c r="FD25" s="34">
        <v>5226689</v>
      </c>
      <c r="FE25" s="29"/>
      <c r="FF25" s="35">
        <v>7.4</v>
      </c>
      <c r="FG25" s="36"/>
      <c r="FH25" s="27" t="s">
        <v>4</v>
      </c>
      <c r="FI25" s="29"/>
      <c r="FJ25" s="22">
        <v>4216602</v>
      </c>
      <c r="FK25" s="15"/>
      <c r="FL25" s="46">
        <v>6.1</v>
      </c>
      <c r="FM25" s="47"/>
      <c r="FN25" s="14" t="s">
        <v>4</v>
      </c>
      <c r="FO25" s="29"/>
      <c r="FP25" s="34"/>
      <c r="FQ25" s="28" t="s">
        <v>19</v>
      </c>
      <c r="FR25" s="9"/>
      <c r="FT25" s="62"/>
    </row>
    <row r="26" spans="1:176" ht="30.75" customHeight="1">
      <c r="A26" s="45"/>
      <c r="B26" s="12" t="s">
        <v>21</v>
      </c>
      <c r="C26" s="9"/>
      <c r="D26" s="26">
        <v>1295281</v>
      </c>
      <c r="E26" s="26"/>
      <c r="F26" s="59">
        <f t="shared" si="62"/>
        <v>2.4</v>
      </c>
      <c r="G26" s="60"/>
      <c r="H26" s="8" t="s">
        <v>4</v>
      </c>
      <c r="I26" s="3"/>
      <c r="J26" s="45">
        <v>1366116</v>
      </c>
      <c r="K26" s="26"/>
      <c r="L26" s="59">
        <f t="shared" si="63"/>
        <v>2.6</v>
      </c>
      <c r="M26" s="60"/>
      <c r="N26" s="8" t="s">
        <v>4</v>
      </c>
      <c r="O26" s="3"/>
      <c r="P26" s="45">
        <v>1326394</v>
      </c>
      <c r="Q26" s="26"/>
      <c r="R26" s="59">
        <f t="shared" si="64"/>
        <v>2.5</v>
      </c>
      <c r="S26" s="60"/>
      <c r="T26" s="8" t="s">
        <v>4</v>
      </c>
      <c r="U26" s="8"/>
      <c r="V26" s="22">
        <v>1270125</v>
      </c>
      <c r="W26" s="26"/>
      <c r="X26" s="59">
        <f t="shared" si="65"/>
        <v>2.3</v>
      </c>
      <c r="Y26" s="60"/>
      <c r="Z26" s="8" t="s">
        <v>4</v>
      </c>
      <c r="AA26" s="8"/>
      <c r="AB26" s="22">
        <v>1688070</v>
      </c>
      <c r="AC26" s="26"/>
      <c r="AD26" s="59">
        <f t="shared" si="66"/>
        <v>3</v>
      </c>
      <c r="AE26" s="60"/>
      <c r="AF26" s="8" t="s">
        <v>4</v>
      </c>
      <c r="AG26" s="3"/>
      <c r="AH26" s="22">
        <v>1375171</v>
      </c>
      <c r="AI26" s="26"/>
      <c r="AJ26" s="59">
        <f t="shared" si="67"/>
        <v>2.6</v>
      </c>
      <c r="AK26" s="60"/>
      <c r="AL26" s="8" t="s">
        <v>4</v>
      </c>
      <c r="AM26" s="3"/>
      <c r="AN26" s="22">
        <v>1512003</v>
      </c>
      <c r="AO26" s="26"/>
      <c r="AP26" s="59">
        <f t="shared" si="68"/>
        <v>2.9</v>
      </c>
      <c r="AQ26" s="60"/>
      <c r="AR26" s="8" t="s">
        <v>4</v>
      </c>
      <c r="AS26" s="3"/>
      <c r="AT26" s="22">
        <v>1415830</v>
      </c>
      <c r="AU26" s="26"/>
      <c r="AV26" s="59">
        <f t="shared" si="69"/>
        <v>2.7</v>
      </c>
      <c r="AW26" s="60"/>
      <c r="AX26" s="8" t="s">
        <v>4</v>
      </c>
      <c r="AY26" s="3"/>
      <c r="AZ26" s="22">
        <v>1264753</v>
      </c>
      <c r="BA26" s="26"/>
      <c r="BB26" s="59">
        <f t="shared" si="70"/>
        <v>2.5</v>
      </c>
      <c r="BC26" s="60"/>
      <c r="BD26" s="8" t="s">
        <v>4</v>
      </c>
      <c r="BE26" s="3"/>
      <c r="BF26" s="22">
        <v>1295937</v>
      </c>
      <c r="BG26" s="26"/>
      <c r="BH26" s="59">
        <f t="shared" si="71"/>
        <v>2.6</v>
      </c>
      <c r="BI26" s="60"/>
      <c r="BJ26" s="8" t="s">
        <v>4</v>
      </c>
      <c r="BK26" s="3"/>
      <c r="BL26" s="22">
        <v>1299494</v>
      </c>
      <c r="BM26" s="26"/>
      <c r="BN26" s="59">
        <f t="shared" si="72"/>
        <v>2.6</v>
      </c>
      <c r="BO26" s="60"/>
      <c r="BP26" s="8" t="s">
        <v>4</v>
      </c>
      <c r="BQ26" s="3"/>
      <c r="BR26" s="22">
        <v>1278824</v>
      </c>
      <c r="BS26" s="26"/>
      <c r="BT26" s="59">
        <f t="shared" si="73"/>
        <v>2.6</v>
      </c>
      <c r="BU26" s="60"/>
      <c r="BV26" s="8" t="s">
        <v>4</v>
      </c>
      <c r="BW26" s="3"/>
      <c r="BX26" s="22">
        <v>1312604</v>
      </c>
      <c r="BY26" s="26"/>
      <c r="BZ26" s="59">
        <f t="shared" si="74"/>
        <v>2.7</v>
      </c>
      <c r="CA26" s="60"/>
      <c r="CB26" s="8" t="s">
        <v>4</v>
      </c>
      <c r="CC26" s="3"/>
      <c r="CD26" s="22">
        <v>1176303</v>
      </c>
      <c r="CE26" s="26"/>
      <c r="CF26" s="59">
        <f t="shared" si="75"/>
        <v>2.3</v>
      </c>
      <c r="CG26" s="60"/>
      <c r="CH26" s="8" t="s">
        <v>4</v>
      </c>
      <c r="CI26" s="3"/>
      <c r="CJ26" s="22">
        <v>1714707</v>
      </c>
      <c r="CK26" s="26"/>
      <c r="CL26" s="59">
        <f t="shared" si="76"/>
        <v>3.2</v>
      </c>
      <c r="CM26" s="60"/>
      <c r="CN26" s="8" t="s">
        <v>4</v>
      </c>
      <c r="CO26" s="3"/>
      <c r="CP26" s="22">
        <v>1366984</v>
      </c>
      <c r="CQ26" s="26"/>
      <c r="CR26" s="59">
        <f t="shared" si="77"/>
        <v>2.5</v>
      </c>
      <c r="CS26" s="60"/>
      <c r="CT26" s="8" t="s">
        <v>4</v>
      </c>
      <c r="CU26" s="3"/>
      <c r="CV26" s="22">
        <v>1527639</v>
      </c>
      <c r="CW26" s="26"/>
      <c r="CX26" s="59">
        <f t="shared" si="78"/>
        <v>2.8</v>
      </c>
      <c r="CY26" s="60"/>
      <c r="CZ26" s="8" t="s">
        <v>4</v>
      </c>
      <c r="DA26" s="3"/>
      <c r="DB26" s="34">
        <v>1648155</v>
      </c>
      <c r="DC26" s="31"/>
      <c r="DD26" s="35">
        <f t="shared" si="79"/>
        <v>2.9</v>
      </c>
      <c r="DE26" s="36"/>
      <c r="DF26" s="27" t="s">
        <v>4</v>
      </c>
      <c r="DG26" s="29"/>
      <c r="DH26" s="34">
        <v>1756383</v>
      </c>
      <c r="DI26" s="31"/>
      <c r="DJ26" s="35">
        <f t="shared" si="80"/>
        <v>3.1</v>
      </c>
      <c r="DK26" s="36"/>
      <c r="DL26" s="27" t="s">
        <v>4</v>
      </c>
      <c r="DM26" s="29"/>
      <c r="DN26" s="34">
        <v>1939645</v>
      </c>
      <c r="DO26" s="31"/>
      <c r="DP26" s="35">
        <f t="shared" si="81"/>
        <v>3.3</v>
      </c>
      <c r="DQ26" s="36"/>
      <c r="DR26" s="27" t="s">
        <v>4</v>
      </c>
      <c r="DS26" s="29"/>
      <c r="DT26" s="34">
        <v>1850534</v>
      </c>
      <c r="DU26" s="31"/>
      <c r="DV26" s="35">
        <f t="shared" si="82"/>
        <v>3.2</v>
      </c>
      <c r="DW26" s="36"/>
      <c r="DX26" s="27" t="s">
        <v>4</v>
      </c>
      <c r="DY26" s="29"/>
      <c r="DZ26" s="34">
        <v>1944822</v>
      </c>
      <c r="EA26" s="31"/>
      <c r="EB26" s="35">
        <f t="shared" si="83"/>
        <v>3.3</v>
      </c>
      <c r="EC26" s="36"/>
      <c r="ED26" s="27" t="s">
        <v>4</v>
      </c>
      <c r="EE26" s="29"/>
      <c r="EF26" s="34">
        <v>1694782</v>
      </c>
      <c r="EG26" s="31"/>
      <c r="EH26" s="35">
        <v>2.8</v>
      </c>
      <c r="EI26" s="36"/>
      <c r="EJ26" s="27" t="s">
        <v>4</v>
      </c>
      <c r="EK26" s="29"/>
      <c r="EL26" s="34">
        <v>1666982</v>
      </c>
      <c r="EM26" s="31"/>
      <c r="EN26" s="35">
        <v>2.8</v>
      </c>
      <c r="EO26" s="36"/>
      <c r="EP26" s="27" t="s">
        <v>4</v>
      </c>
      <c r="EQ26" s="29"/>
      <c r="ER26" s="34">
        <v>1706278</v>
      </c>
      <c r="ES26" s="31"/>
      <c r="ET26" s="35">
        <v>2.8</v>
      </c>
      <c r="EU26" s="36"/>
      <c r="EV26" s="27" t="s">
        <v>4</v>
      </c>
      <c r="EW26" s="29"/>
      <c r="EX26" s="34">
        <v>1768230</v>
      </c>
      <c r="EY26" s="31"/>
      <c r="EZ26" s="35">
        <v>2.3</v>
      </c>
      <c r="FA26" s="36"/>
      <c r="FB26" s="27" t="s">
        <v>4</v>
      </c>
      <c r="FC26" s="29"/>
      <c r="FD26" s="34">
        <v>2147218</v>
      </c>
      <c r="FE26" s="29"/>
      <c r="FF26" s="35">
        <v>3</v>
      </c>
      <c r="FG26" s="36"/>
      <c r="FH26" s="27" t="s">
        <v>4</v>
      </c>
      <c r="FI26" s="29"/>
      <c r="FJ26" s="22">
        <v>2581418</v>
      </c>
      <c r="FK26" s="15"/>
      <c r="FL26" s="46">
        <v>3.7</v>
      </c>
      <c r="FM26" s="47"/>
      <c r="FN26" s="14" t="s">
        <v>4</v>
      </c>
      <c r="FO26" s="29"/>
      <c r="FP26" s="34"/>
      <c r="FQ26" s="28" t="s">
        <v>21</v>
      </c>
      <c r="FR26" s="9"/>
      <c r="FT26" s="62"/>
    </row>
    <row r="27" spans="1:176" ht="30.75" customHeight="1">
      <c r="A27" s="45"/>
      <c r="B27" s="12" t="s">
        <v>24</v>
      </c>
      <c r="C27" s="9"/>
      <c r="D27" s="26">
        <v>53365389</v>
      </c>
      <c r="E27" s="26"/>
      <c r="F27" s="59">
        <f t="shared" si="62"/>
        <v>100</v>
      </c>
      <c r="G27" s="60"/>
      <c r="H27" s="8" t="s">
        <v>4</v>
      </c>
      <c r="I27" s="3"/>
      <c r="J27" s="45">
        <v>53334479</v>
      </c>
      <c r="K27" s="26"/>
      <c r="L27" s="59">
        <f t="shared" si="63"/>
        <v>100</v>
      </c>
      <c r="M27" s="60"/>
      <c r="N27" s="8" t="s">
        <v>4</v>
      </c>
      <c r="O27" s="3"/>
      <c r="P27" s="45">
        <v>52785429</v>
      </c>
      <c r="Q27" s="26"/>
      <c r="R27" s="59">
        <f t="shared" si="64"/>
        <v>100</v>
      </c>
      <c r="S27" s="60"/>
      <c r="T27" s="8" t="s">
        <v>4</v>
      </c>
      <c r="U27" s="8"/>
      <c r="V27" s="22">
        <v>54175770</v>
      </c>
      <c r="W27" s="26"/>
      <c r="X27" s="59">
        <f t="shared" si="65"/>
        <v>100</v>
      </c>
      <c r="Y27" s="60"/>
      <c r="Z27" s="8" t="s">
        <v>4</v>
      </c>
      <c r="AA27" s="8"/>
      <c r="AB27" s="22">
        <v>55507450</v>
      </c>
      <c r="AC27" s="26"/>
      <c r="AD27" s="59">
        <f t="shared" si="66"/>
        <v>100</v>
      </c>
      <c r="AE27" s="60"/>
      <c r="AF27" s="8" t="s">
        <v>4</v>
      </c>
      <c r="AG27" s="3"/>
      <c r="AH27" s="22">
        <v>52804183</v>
      </c>
      <c r="AI27" s="26"/>
      <c r="AJ27" s="59">
        <f t="shared" si="67"/>
        <v>100</v>
      </c>
      <c r="AK27" s="60"/>
      <c r="AL27" s="8" t="s">
        <v>4</v>
      </c>
      <c r="AM27" s="3"/>
      <c r="AN27" s="22">
        <v>52938099</v>
      </c>
      <c r="AO27" s="26"/>
      <c r="AP27" s="59">
        <f t="shared" si="68"/>
        <v>100</v>
      </c>
      <c r="AQ27" s="60"/>
      <c r="AR27" s="8" t="s">
        <v>4</v>
      </c>
      <c r="AS27" s="3"/>
      <c r="AT27" s="22">
        <v>51796561</v>
      </c>
      <c r="AU27" s="26"/>
      <c r="AV27" s="59">
        <f t="shared" si="69"/>
        <v>100</v>
      </c>
      <c r="AW27" s="60"/>
      <c r="AX27" s="8" t="s">
        <v>4</v>
      </c>
      <c r="AY27" s="3"/>
      <c r="AZ27" s="22">
        <v>51195752</v>
      </c>
      <c r="BA27" s="26"/>
      <c r="BB27" s="59">
        <f t="shared" si="70"/>
        <v>100</v>
      </c>
      <c r="BC27" s="60"/>
      <c r="BD27" s="8" t="s">
        <v>4</v>
      </c>
      <c r="BE27" s="3"/>
      <c r="BF27" s="22">
        <v>50650037</v>
      </c>
      <c r="BG27" s="26"/>
      <c r="BH27" s="59">
        <f t="shared" si="71"/>
        <v>100</v>
      </c>
      <c r="BI27" s="60"/>
      <c r="BJ27" s="8" t="s">
        <v>4</v>
      </c>
      <c r="BK27" s="3"/>
      <c r="BL27" s="22">
        <v>50478606</v>
      </c>
      <c r="BM27" s="26"/>
      <c r="BN27" s="59">
        <f t="shared" si="72"/>
        <v>100</v>
      </c>
      <c r="BO27" s="60"/>
      <c r="BP27" s="8" t="s">
        <v>4</v>
      </c>
      <c r="BQ27" s="3"/>
      <c r="BR27" s="22">
        <v>49361930</v>
      </c>
      <c r="BS27" s="26"/>
      <c r="BT27" s="59">
        <f t="shared" si="73"/>
        <v>100</v>
      </c>
      <c r="BU27" s="60"/>
      <c r="BV27" s="8" t="s">
        <v>4</v>
      </c>
      <c r="BW27" s="3"/>
      <c r="BX27" s="22">
        <v>49499476</v>
      </c>
      <c r="BY27" s="26"/>
      <c r="BZ27" s="59">
        <f t="shared" si="74"/>
        <v>100</v>
      </c>
      <c r="CA27" s="60"/>
      <c r="CB27" s="8" t="s">
        <v>4</v>
      </c>
      <c r="CC27" s="3"/>
      <c r="CD27" s="22">
        <v>50213527</v>
      </c>
      <c r="CE27" s="26"/>
      <c r="CF27" s="59">
        <f t="shared" si="75"/>
        <v>100</v>
      </c>
      <c r="CG27" s="60"/>
      <c r="CH27" s="8" t="s">
        <v>4</v>
      </c>
      <c r="CI27" s="3"/>
      <c r="CJ27" s="22">
        <v>53554717</v>
      </c>
      <c r="CK27" s="26"/>
      <c r="CL27" s="59">
        <f t="shared" si="76"/>
        <v>100</v>
      </c>
      <c r="CM27" s="60"/>
      <c r="CN27" s="8" t="s">
        <v>4</v>
      </c>
      <c r="CO27" s="3"/>
      <c r="CP27" s="22">
        <v>53854025</v>
      </c>
      <c r="CQ27" s="26"/>
      <c r="CR27" s="59">
        <f t="shared" si="77"/>
        <v>100</v>
      </c>
      <c r="CS27" s="60"/>
      <c r="CT27" s="8" t="s">
        <v>4</v>
      </c>
      <c r="CU27" s="3"/>
      <c r="CV27" s="22">
        <v>54776346</v>
      </c>
      <c r="CW27" s="26"/>
      <c r="CX27" s="59">
        <f t="shared" si="78"/>
        <v>100</v>
      </c>
      <c r="CY27" s="60"/>
      <c r="CZ27" s="8" t="s">
        <v>4</v>
      </c>
      <c r="DA27" s="3"/>
      <c r="DB27" s="34">
        <v>56145351</v>
      </c>
      <c r="DC27" s="31"/>
      <c r="DD27" s="35">
        <f t="shared" si="79"/>
        <v>100</v>
      </c>
      <c r="DE27" s="36"/>
      <c r="DF27" s="27" t="s">
        <v>4</v>
      </c>
      <c r="DG27" s="29"/>
      <c r="DH27" s="34">
        <v>57028520</v>
      </c>
      <c r="DI27" s="31"/>
      <c r="DJ27" s="35">
        <f t="shared" si="80"/>
        <v>100</v>
      </c>
      <c r="DK27" s="36"/>
      <c r="DL27" s="27" t="s">
        <v>4</v>
      </c>
      <c r="DM27" s="29"/>
      <c r="DN27" s="34">
        <v>58130539</v>
      </c>
      <c r="DO27" s="31"/>
      <c r="DP27" s="35">
        <f t="shared" si="81"/>
        <v>100</v>
      </c>
      <c r="DQ27" s="36"/>
      <c r="DR27" s="27" t="s">
        <v>4</v>
      </c>
      <c r="DS27" s="29"/>
      <c r="DT27" s="34">
        <v>58728682</v>
      </c>
      <c r="DU27" s="31"/>
      <c r="DV27" s="35">
        <f t="shared" si="82"/>
        <v>100</v>
      </c>
      <c r="DW27" s="36"/>
      <c r="DX27" s="27" t="s">
        <v>4</v>
      </c>
      <c r="DY27" s="29"/>
      <c r="DZ27" s="34">
        <v>58400728</v>
      </c>
      <c r="EA27" s="31"/>
      <c r="EB27" s="35">
        <f t="shared" si="83"/>
        <v>100</v>
      </c>
      <c r="EC27" s="36"/>
      <c r="ED27" s="27" t="s">
        <v>4</v>
      </c>
      <c r="EE27" s="29"/>
      <c r="EF27" s="34">
        <v>59826779</v>
      </c>
      <c r="EG27" s="31"/>
      <c r="EH27" s="35">
        <v>100</v>
      </c>
      <c r="EI27" s="36"/>
      <c r="EJ27" s="27" t="s">
        <v>4</v>
      </c>
      <c r="EK27" s="29"/>
      <c r="EL27" s="34">
        <v>59890876</v>
      </c>
      <c r="EM27" s="31"/>
      <c r="EN27" s="35">
        <v>100</v>
      </c>
      <c r="EO27" s="36"/>
      <c r="EP27" s="27" t="s">
        <v>4</v>
      </c>
      <c r="EQ27" s="29"/>
      <c r="ER27" s="34">
        <v>61405088</v>
      </c>
      <c r="ES27" s="31"/>
      <c r="ET27" s="35">
        <v>100</v>
      </c>
      <c r="EU27" s="36"/>
      <c r="EV27" s="27" t="s">
        <v>4</v>
      </c>
      <c r="EW27" s="29"/>
      <c r="EX27" s="34">
        <v>78034114</v>
      </c>
      <c r="EY27" s="31"/>
      <c r="EZ27" s="35">
        <v>100</v>
      </c>
      <c r="FA27" s="36"/>
      <c r="FB27" s="27" t="s">
        <v>4</v>
      </c>
      <c r="FC27" s="29"/>
      <c r="FD27" s="34">
        <v>70502639</v>
      </c>
      <c r="FE27" s="29"/>
      <c r="FF27" s="35">
        <v>100</v>
      </c>
      <c r="FG27" s="36"/>
      <c r="FH27" s="27" t="s">
        <v>4</v>
      </c>
      <c r="FI27" s="29"/>
      <c r="FJ27" s="22">
        <v>69018061</v>
      </c>
      <c r="FK27" s="15"/>
      <c r="FL27" s="46">
        <v>100</v>
      </c>
      <c r="FM27" s="47"/>
      <c r="FN27" s="14" t="s">
        <v>4</v>
      </c>
      <c r="FO27" s="29"/>
      <c r="FP27" s="34"/>
      <c r="FQ27" s="28" t="s">
        <v>24</v>
      </c>
      <c r="FR27" s="9"/>
      <c r="FT27" s="62"/>
    </row>
    <row r="28" spans="1:176" ht="30.75" customHeight="1">
      <c r="A28" s="45" t="s">
        <v>6</v>
      </c>
      <c r="B28" s="26"/>
      <c r="C28" s="3"/>
      <c r="D28" s="26"/>
      <c r="E28" s="26"/>
      <c r="F28" s="59"/>
      <c r="G28" s="60"/>
      <c r="H28" s="61"/>
      <c r="I28" s="3"/>
      <c r="J28" s="45"/>
      <c r="K28" s="3"/>
      <c r="L28" s="45"/>
      <c r="M28" s="3"/>
      <c r="N28" s="45"/>
      <c r="O28" s="3"/>
      <c r="P28" s="22"/>
      <c r="Q28" s="26"/>
      <c r="R28" s="59"/>
      <c r="S28" s="60"/>
      <c r="T28" s="61"/>
      <c r="U28" s="61"/>
      <c r="V28" s="22"/>
      <c r="W28" s="26"/>
      <c r="X28" s="59"/>
      <c r="Y28" s="60"/>
      <c r="Z28" s="61"/>
      <c r="AA28" s="61"/>
      <c r="AB28" s="22"/>
      <c r="AC28" s="26"/>
      <c r="AD28" s="59"/>
      <c r="AE28" s="60"/>
      <c r="AF28" s="61"/>
      <c r="AG28" s="3"/>
      <c r="AH28" s="22"/>
      <c r="AI28" s="26"/>
      <c r="AJ28" s="59"/>
      <c r="AK28" s="60"/>
      <c r="AL28" s="61"/>
      <c r="AM28" s="3"/>
      <c r="AN28" s="22"/>
      <c r="AO28" s="26"/>
      <c r="AP28" s="59"/>
      <c r="AQ28" s="60"/>
      <c r="AR28" s="61"/>
      <c r="AS28" s="3"/>
      <c r="AT28" s="22"/>
      <c r="AU28" s="26"/>
      <c r="AV28" s="59"/>
      <c r="AW28" s="60"/>
      <c r="AX28" s="61"/>
      <c r="AY28" s="3"/>
      <c r="AZ28" s="22"/>
      <c r="BA28" s="26"/>
      <c r="BB28" s="59"/>
      <c r="BC28" s="60"/>
      <c r="BD28" s="61"/>
      <c r="BE28" s="3"/>
      <c r="BF28" s="22"/>
      <c r="BG28" s="26"/>
      <c r="BH28" s="59"/>
      <c r="BI28" s="60"/>
      <c r="BJ28" s="61"/>
      <c r="BK28" s="3"/>
      <c r="BL28" s="22"/>
      <c r="BM28" s="26"/>
      <c r="BN28" s="59"/>
      <c r="BO28" s="60"/>
      <c r="BP28" s="61"/>
      <c r="BQ28" s="3"/>
      <c r="BR28" s="22"/>
      <c r="BS28" s="26"/>
      <c r="BT28" s="59"/>
      <c r="BU28" s="60"/>
      <c r="BV28" s="61"/>
      <c r="BW28" s="3"/>
      <c r="BX28" s="22"/>
      <c r="BY28" s="26"/>
      <c r="BZ28" s="59"/>
      <c r="CA28" s="60"/>
      <c r="CB28" s="61"/>
      <c r="CC28" s="3"/>
      <c r="CD28" s="22"/>
      <c r="CE28" s="26"/>
      <c r="CF28" s="59"/>
      <c r="CG28" s="60"/>
      <c r="CH28" s="61"/>
      <c r="CI28" s="3"/>
      <c r="CJ28" s="22"/>
      <c r="CK28" s="26"/>
      <c r="CL28" s="59"/>
      <c r="CM28" s="60"/>
      <c r="CN28" s="61"/>
      <c r="CO28" s="3"/>
      <c r="CP28" s="22"/>
      <c r="CQ28" s="26"/>
      <c r="CR28" s="59"/>
      <c r="CS28" s="60"/>
      <c r="CT28" s="61"/>
      <c r="CU28" s="3"/>
      <c r="CV28" s="22"/>
      <c r="CW28" s="26"/>
      <c r="CX28" s="59"/>
      <c r="CY28" s="60"/>
      <c r="CZ28" s="61"/>
      <c r="DA28" s="3"/>
      <c r="DB28" s="34"/>
      <c r="DC28" s="31"/>
      <c r="DD28" s="35"/>
      <c r="DE28" s="36"/>
      <c r="DF28" s="37"/>
      <c r="DG28" s="29"/>
      <c r="DH28" s="34"/>
      <c r="DI28" s="31"/>
      <c r="DJ28" s="35"/>
      <c r="DK28" s="36"/>
      <c r="DL28" s="37"/>
      <c r="DM28" s="29"/>
      <c r="DN28" s="34"/>
      <c r="DO28" s="31"/>
      <c r="DP28" s="35"/>
      <c r="DQ28" s="36"/>
      <c r="DR28" s="37"/>
      <c r="DS28" s="29"/>
      <c r="DT28" s="34"/>
      <c r="DU28" s="31"/>
      <c r="DV28" s="35"/>
      <c r="DW28" s="36"/>
      <c r="DX28" s="37"/>
      <c r="DY28" s="29"/>
      <c r="DZ28" s="34"/>
      <c r="EA28" s="31"/>
      <c r="EB28" s="35"/>
      <c r="EC28" s="36"/>
      <c r="ED28" s="37"/>
      <c r="EE28" s="29"/>
      <c r="EF28" s="34"/>
      <c r="EG28" s="31"/>
      <c r="EH28" s="35"/>
      <c r="EI28" s="36"/>
      <c r="EJ28" s="37"/>
      <c r="EK28" s="29"/>
      <c r="EL28" s="34"/>
      <c r="EM28" s="31"/>
      <c r="EN28" s="35"/>
      <c r="EO28" s="36"/>
      <c r="EP28" s="37"/>
      <c r="EQ28" s="29"/>
      <c r="ER28" s="34"/>
      <c r="ES28" s="31"/>
      <c r="ET28" s="35"/>
      <c r="EU28" s="36"/>
      <c r="EV28" s="37"/>
      <c r="EW28" s="29"/>
      <c r="EX28" s="34"/>
      <c r="EY28" s="31"/>
      <c r="EZ28" s="35"/>
      <c r="FA28" s="36"/>
      <c r="FB28" s="37"/>
      <c r="FC28" s="29"/>
      <c r="FD28" s="34"/>
      <c r="FE28" s="29"/>
      <c r="FF28" s="35"/>
      <c r="FG28" s="36"/>
      <c r="FH28" s="37"/>
      <c r="FI28" s="29"/>
      <c r="FJ28" s="22"/>
      <c r="FK28" s="15"/>
      <c r="FL28" s="46"/>
      <c r="FM28" s="47"/>
      <c r="FN28" s="48"/>
      <c r="FO28" s="29"/>
      <c r="FP28" s="34" t="s">
        <v>6</v>
      </c>
      <c r="FQ28" s="31"/>
      <c r="FR28" s="3"/>
      <c r="FT28" s="62"/>
    </row>
    <row r="29" spans="1:176" ht="30.75" customHeight="1">
      <c r="A29" s="45"/>
      <c r="B29" s="12" t="s">
        <v>14</v>
      </c>
      <c r="C29" s="9"/>
      <c r="D29" s="26">
        <v>33674977</v>
      </c>
      <c r="E29" s="26"/>
      <c r="F29" s="59">
        <f aca="true" t="shared" si="84" ref="F29:F34">ROUND(D29/D$38*100,1)</f>
        <v>33.2</v>
      </c>
      <c r="G29" s="60"/>
      <c r="H29" s="61">
        <f aca="true" t="shared" si="85" ref="H29:H35">ROUND(D29/D$35*100,1)</f>
        <v>40.9</v>
      </c>
      <c r="I29" s="3"/>
      <c r="J29" s="45">
        <v>35093735</v>
      </c>
      <c r="K29" s="26"/>
      <c r="L29" s="59">
        <f>ROUND(J29/J$38*100,1)</f>
        <v>34.6</v>
      </c>
      <c r="M29" s="60"/>
      <c r="N29" s="61">
        <f>ROUND(J29/J$35*100,1)</f>
        <v>42</v>
      </c>
      <c r="O29" s="3"/>
      <c r="P29" s="22">
        <f>P7+P18</f>
        <v>36155510</v>
      </c>
      <c r="Q29" s="26"/>
      <c r="R29" s="59">
        <f>ROUND(P29/P$38*100,1)</f>
        <v>36.2</v>
      </c>
      <c r="S29" s="60"/>
      <c r="T29" s="61">
        <f>ROUND(P29/P$35*100,1)</f>
        <v>43.2</v>
      </c>
      <c r="U29" s="61"/>
      <c r="V29" s="22">
        <f>V7+V18</f>
        <v>35922183</v>
      </c>
      <c r="W29" s="26"/>
      <c r="X29" s="59">
        <f aca="true" t="shared" si="86" ref="X29:X38">ROUND(V29/V$38*100,1)</f>
        <v>34.9</v>
      </c>
      <c r="Y29" s="60"/>
      <c r="Z29" s="61">
        <f aca="true" t="shared" si="87" ref="Z29:Z35">ROUND(V29/V$35*100,1)</f>
        <v>41.9</v>
      </c>
      <c r="AA29" s="61"/>
      <c r="AB29" s="22">
        <f>AB7+AB18</f>
        <v>35026119</v>
      </c>
      <c r="AC29" s="26"/>
      <c r="AD29" s="59">
        <f aca="true" t="shared" si="88" ref="AD29:AD38">ROUND(AB29/AB$38*100,1)</f>
        <v>33.7</v>
      </c>
      <c r="AE29" s="60"/>
      <c r="AF29" s="61">
        <f aca="true" t="shared" si="89" ref="AF29:AF35">ROUND(AB29/AB$35*100,1)</f>
        <v>39.6</v>
      </c>
      <c r="AG29" s="3"/>
      <c r="AH29" s="22">
        <f>AH7+AH18</f>
        <v>35546434</v>
      </c>
      <c r="AI29" s="26"/>
      <c r="AJ29" s="59">
        <f aca="true" t="shared" si="90" ref="AJ29:AJ38">ROUND(AH29/AH$38*100,1)</f>
        <v>35.4</v>
      </c>
      <c r="AK29" s="60"/>
      <c r="AL29" s="61">
        <f aca="true" t="shared" si="91" ref="AL29:AL35">ROUND(AH29/AH$35*100,1)</f>
        <v>40.9</v>
      </c>
      <c r="AM29" s="3"/>
      <c r="AN29" s="22">
        <f>AN7+AN18</f>
        <v>35548783</v>
      </c>
      <c r="AO29" s="26"/>
      <c r="AP29" s="59">
        <f aca="true" t="shared" si="92" ref="AP29:AP38">ROUND(AN29/AN$38*100,1)</f>
        <v>35.5</v>
      </c>
      <c r="AQ29" s="60"/>
      <c r="AR29" s="61">
        <f aca="true" t="shared" si="93" ref="AR29:AR35">ROUND(AN29/AN$35*100,1)</f>
        <v>41.5</v>
      </c>
      <c r="AS29" s="3"/>
      <c r="AT29" s="22">
        <f>AT7+AT18</f>
        <v>33378518</v>
      </c>
      <c r="AU29" s="26"/>
      <c r="AV29" s="59">
        <f aca="true" t="shared" si="94" ref="AV29:AV38">ROUND(AT29/AT$38*100,1)</f>
        <v>34.4</v>
      </c>
      <c r="AW29" s="60"/>
      <c r="AX29" s="61">
        <f aca="true" t="shared" si="95" ref="AX29:AX35">ROUND(AT29/AT$35*100,1)</f>
        <v>41</v>
      </c>
      <c r="AY29" s="3"/>
      <c r="AZ29" s="22">
        <f>AZ7+AZ18</f>
        <v>32665727</v>
      </c>
      <c r="BA29" s="26"/>
      <c r="BB29" s="59">
        <f aca="true" t="shared" si="96" ref="BB29:BB38">ROUND(AZ29/AZ$38*100,1)</f>
        <v>34.4</v>
      </c>
      <c r="BC29" s="60"/>
      <c r="BD29" s="61">
        <f aca="true" t="shared" si="97" ref="BD29:BD35">ROUND(AZ29/AZ$35*100,1)</f>
        <v>41.4</v>
      </c>
      <c r="BE29" s="3"/>
      <c r="BF29" s="22">
        <f>BF7+BF18</f>
        <v>33538805</v>
      </c>
      <c r="BG29" s="26"/>
      <c r="BH29" s="59">
        <f aca="true" t="shared" si="98" ref="BH29:BH38">ROUND(BF29/BF$38*100,1)</f>
        <v>35.9</v>
      </c>
      <c r="BI29" s="60"/>
      <c r="BJ29" s="61">
        <f aca="true" t="shared" si="99" ref="BJ29:BJ35">ROUND(BF29/BF$35*100,1)</f>
        <v>42.5</v>
      </c>
      <c r="BK29" s="3"/>
      <c r="BL29" s="22">
        <f>BL7+BL18</f>
        <v>34804409</v>
      </c>
      <c r="BM29" s="26"/>
      <c r="BN29" s="59">
        <f aca="true" t="shared" si="100" ref="BN29:BN38">ROUND(BL29/BL$38*100,1)</f>
        <v>37.4</v>
      </c>
      <c r="BO29" s="60"/>
      <c r="BP29" s="61">
        <f aca="true" t="shared" si="101" ref="BP29:BP35">ROUND(BL29/BL$35*100,1)</f>
        <v>43.3</v>
      </c>
      <c r="BQ29" s="3"/>
      <c r="BR29" s="22">
        <f>BR7+BR18</f>
        <v>36506160</v>
      </c>
      <c r="BS29" s="26"/>
      <c r="BT29" s="59">
        <f aca="true" t="shared" si="102" ref="BT29:BT38">ROUND(BR29/BR$38*100,1)</f>
        <v>39.9</v>
      </c>
      <c r="BU29" s="60"/>
      <c r="BV29" s="61">
        <f aca="true" t="shared" si="103" ref="BV29:BV35">ROUND(BR29/BR$35*100,1)</f>
        <v>45.7</v>
      </c>
      <c r="BW29" s="3"/>
      <c r="BX29" s="22">
        <f>BX7+BX18+1</f>
        <v>40266817</v>
      </c>
      <c r="BY29" s="26"/>
      <c r="BZ29" s="59">
        <f aca="true" t="shared" si="104" ref="BZ29:BZ38">ROUND(BX29/BX$38*100,1)</f>
        <v>44.2</v>
      </c>
      <c r="CA29" s="60"/>
      <c r="CB29" s="61">
        <f aca="true" t="shared" si="105" ref="CB29:CB35">ROUND(BX29/BX$35*100,1)</f>
        <v>50.7</v>
      </c>
      <c r="CC29" s="3"/>
      <c r="CD29" s="22">
        <v>39558526</v>
      </c>
      <c r="CE29" s="26"/>
      <c r="CF29" s="59">
        <f aca="true" t="shared" si="106" ref="CF29:CF38">ROUND(CD29/CD$38*100,1)</f>
        <v>42.9</v>
      </c>
      <c r="CG29" s="60"/>
      <c r="CH29" s="61">
        <f aca="true" t="shared" si="107" ref="CH29:CH35">ROUND(CD29/CD$35*100,1)</f>
        <v>49.2</v>
      </c>
      <c r="CI29" s="3"/>
      <c r="CJ29" s="22">
        <v>35182954</v>
      </c>
      <c r="CK29" s="26"/>
      <c r="CL29" s="59">
        <f aca="true" t="shared" si="108" ref="CL29:CL38">ROUND(CJ29/CJ$38*100,1)</f>
        <v>35.8</v>
      </c>
      <c r="CM29" s="60"/>
      <c r="CN29" s="61">
        <f aca="true" t="shared" si="109" ref="CN29:CN35">ROUND(CJ29/CJ$35*100,1)</f>
        <v>42.1</v>
      </c>
      <c r="CO29" s="3"/>
      <c r="CP29" s="22">
        <v>34316330</v>
      </c>
      <c r="CQ29" s="26"/>
      <c r="CR29" s="59">
        <f aca="true" t="shared" si="110" ref="CR29:CR38">ROUND(CP29/CP$38*100,1)</f>
        <v>35.2</v>
      </c>
      <c r="CS29" s="60"/>
      <c r="CT29" s="61">
        <f aca="true" t="shared" si="111" ref="CT29:CT35">ROUND(CP29/CP$35*100,1)</f>
        <v>41.6</v>
      </c>
      <c r="CU29" s="3"/>
      <c r="CV29" s="22">
        <v>34171416</v>
      </c>
      <c r="CW29" s="26"/>
      <c r="CX29" s="59">
        <f aca="true" t="shared" si="112" ref="CX29:CX38">ROUND(CV29/CV$38*100,1)</f>
        <v>34.1</v>
      </c>
      <c r="CY29" s="60"/>
      <c r="CZ29" s="61">
        <f aca="true" t="shared" si="113" ref="CZ29:CZ35">ROUND(CV29/CV$35*100,1)</f>
        <v>39.8</v>
      </c>
      <c r="DA29" s="3"/>
      <c r="DB29" s="34">
        <v>34460760</v>
      </c>
      <c r="DC29" s="31"/>
      <c r="DD29" s="35">
        <f aca="true" t="shared" si="114" ref="DD29:DD38">ROUND(DB29/DB$38*100,1)</f>
        <v>34.5</v>
      </c>
      <c r="DE29" s="36"/>
      <c r="DF29" s="37">
        <f aca="true" t="shared" si="115" ref="DF29:DF35">ROUND(DB29/DB$35*100,1)</f>
        <v>40.7</v>
      </c>
      <c r="DG29" s="3"/>
      <c r="DH29" s="34">
        <v>35374285</v>
      </c>
      <c r="DI29" s="31"/>
      <c r="DJ29" s="35">
        <f aca="true" t="shared" si="116" ref="DJ29:DJ38">ROUND(DH29/DH$38*100,1)</f>
        <v>35</v>
      </c>
      <c r="DK29" s="36"/>
      <c r="DL29" s="37">
        <f aca="true" t="shared" si="117" ref="DL29:DL35">ROUND(DH29/DH$35*100,1)</f>
        <v>41.3</v>
      </c>
      <c r="DM29" s="3"/>
      <c r="DN29" s="34">
        <v>36785451</v>
      </c>
      <c r="DO29" s="31"/>
      <c r="DP29" s="35">
        <f aca="true" t="shared" si="118" ref="DP29:DP38">ROUND(DN29/DN$38*100,1)</f>
        <v>36</v>
      </c>
      <c r="DQ29" s="36"/>
      <c r="DR29" s="37">
        <f aca="true" t="shared" si="119" ref="DR29:DR35">ROUND(DN29/DN$35*100,1)</f>
        <v>42.2</v>
      </c>
      <c r="DS29" s="3"/>
      <c r="DT29" s="34">
        <v>39098563</v>
      </c>
      <c r="DU29" s="31"/>
      <c r="DV29" s="35">
        <f aca="true" t="shared" si="120" ref="DV29:DV38">ROUND(DT29/DT$38*100,1)</f>
        <v>38.4</v>
      </c>
      <c r="DW29" s="36"/>
      <c r="DX29" s="37">
        <f aca="true" t="shared" si="121" ref="DX29:DX35">ROUND(DT29/DT$35*100,1)</f>
        <v>44.5</v>
      </c>
      <c r="DY29" s="3"/>
      <c r="DZ29" s="34">
        <v>39392391</v>
      </c>
      <c r="EA29" s="31"/>
      <c r="EB29" s="35">
        <f aca="true" t="shared" si="122" ref="EB29:EB38">ROUND(DZ29/DZ$38*100,1)</f>
        <v>38.8</v>
      </c>
      <c r="EC29" s="36"/>
      <c r="ED29" s="37">
        <f aca="true" t="shared" si="123" ref="ED29:ED35">ROUND(DZ29/DZ$35*100,1)</f>
        <v>44.9</v>
      </c>
      <c r="EE29" s="3"/>
      <c r="EF29" s="34">
        <v>39904402</v>
      </c>
      <c r="EG29" s="31"/>
      <c r="EH29" s="35">
        <v>39.4</v>
      </c>
      <c r="EI29" s="36"/>
      <c r="EJ29" s="37">
        <v>45.6</v>
      </c>
      <c r="EK29" s="3"/>
      <c r="EL29" s="34">
        <v>40751442</v>
      </c>
      <c r="EM29" s="31"/>
      <c r="EN29" s="35">
        <v>40.2</v>
      </c>
      <c r="EO29" s="36"/>
      <c r="EP29" s="37">
        <v>46.4</v>
      </c>
      <c r="EQ29" s="3"/>
      <c r="ER29" s="34">
        <v>41211450</v>
      </c>
      <c r="ES29" s="31"/>
      <c r="ET29" s="35">
        <v>39.9</v>
      </c>
      <c r="EU29" s="36"/>
      <c r="EV29" s="37">
        <v>46.2</v>
      </c>
      <c r="EW29" s="3"/>
      <c r="EX29" s="34">
        <v>40825620</v>
      </c>
      <c r="EY29" s="31"/>
      <c r="EZ29" s="35">
        <v>31.4</v>
      </c>
      <c r="FA29" s="36"/>
      <c r="FB29" s="37">
        <v>35.7</v>
      </c>
      <c r="FC29" s="3"/>
      <c r="FD29" s="34">
        <v>42408938</v>
      </c>
      <c r="FE29" s="3"/>
      <c r="FF29" s="35">
        <v>33.1</v>
      </c>
      <c r="FG29" s="36"/>
      <c r="FH29" s="37">
        <v>37.8</v>
      </c>
      <c r="FI29" s="3"/>
      <c r="FJ29" s="22">
        <v>44052157</v>
      </c>
      <c r="FK29" s="15"/>
      <c r="FL29" s="46">
        <v>36.1</v>
      </c>
      <c r="FM29" s="47"/>
      <c r="FN29" s="48">
        <v>40.5</v>
      </c>
      <c r="FO29" s="3"/>
      <c r="FP29" s="45"/>
      <c r="FQ29" s="12" t="s">
        <v>14</v>
      </c>
      <c r="FR29" s="9"/>
      <c r="FS29" s="72"/>
      <c r="FT29" s="75"/>
    </row>
    <row r="30" spans="1:176" ht="30.75" customHeight="1">
      <c r="A30" s="45"/>
      <c r="B30" s="12" t="s">
        <v>15</v>
      </c>
      <c r="C30" s="9"/>
      <c r="D30" s="26">
        <v>1939341</v>
      </c>
      <c r="E30" s="26"/>
      <c r="F30" s="59">
        <f t="shared" si="84"/>
        <v>1.9</v>
      </c>
      <c r="G30" s="60"/>
      <c r="H30" s="61">
        <f t="shared" si="85"/>
        <v>2.4</v>
      </c>
      <c r="I30" s="3"/>
      <c r="J30" s="45">
        <v>1996955</v>
      </c>
      <c r="K30" s="26"/>
      <c r="L30" s="59">
        <f>ROUND(J30/J$38*100,1)</f>
        <v>2</v>
      </c>
      <c r="M30" s="60"/>
      <c r="N30" s="61">
        <f>ROUND(J30/J$35*100,1)</f>
        <v>2.4</v>
      </c>
      <c r="O30" s="3"/>
      <c r="P30" s="45">
        <v>1080532</v>
      </c>
      <c r="Q30" s="26"/>
      <c r="R30" s="59">
        <f>ROUND(P30/P$38*100,1)</f>
        <v>1.1</v>
      </c>
      <c r="S30" s="60"/>
      <c r="T30" s="61">
        <f>ROUND(P30/P$35*100,1)</f>
        <v>1.3</v>
      </c>
      <c r="U30" s="61"/>
      <c r="V30" s="22">
        <v>595210</v>
      </c>
      <c r="W30" s="26"/>
      <c r="X30" s="59">
        <f t="shared" si="86"/>
        <v>0.6</v>
      </c>
      <c r="Y30" s="60"/>
      <c r="Z30" s="61">
        <f t="shared" si="87"/>
        <v>0.7</v>
      </c>
      <c r="AA30" s="61"/>
      <c r="AB30" s="22">
        <v>608905</v>
      </c>
      <c r="AC30" s="26"/>
      <c r="AD30" s="59">
        <f t="shared" si="88"/>
        <v>0.6</v>
      </c>
      <c r="AE30" s="60"/>
      <c r="AF30" s="61">
        <f t="shared" si="89"/>
        <v>0.7</v>
      </c>
      <c r="AG30" s="3"/>
      <c r="AH30" s="22">
        <v>620177</v>
      </c>
      <c r="AI30" s="26"/>
      <c r="AJ30" s="59">
        <f t="shared" si="90"/>
        <v>0.6</v>
      </c>
      <c r="AK30" s="60"/>
      <c r="AL30" s="61">
        <f t="shared" si="91"/>
        <v>0.7</v>
      </c>
      <c r="AM30" s="3"/>
      <c r="AN30" s="22">
        <v>623971</v>
      </c>
      <c r="AO30" s="26"/>
      <c r="AP30" s="59">
        <f t="shared" si="92"/>
        <v>0.6</v>
      </c>
      <c r="AQ30" s="60"/>
      <c r="AR30" s="61">
        <f t="shared" si="93"/>
        <v>0.7</v>
      </c>
      <c r="AS30" s="3"/>
      <c r="AT30" s="22">
        <v>634222</v>
      </c>
      <c r="AU30" s="26"/>
      <c r="AV30" s="59">
        <f t="shared" si="94"/>
        <v>0.7</v>
      </c>
      <c r="AW30" s="60"/>
      <c r="AX30" s="61">
        <f t="shared" si="95"/>
        <v>0.8</v>
      </c>
      <c r="AY30" s="3"/>
      <c r="AZ30" s="22">
        <v>694045</v>
      </c>
      <c r="BA30" s="26"/>
      <c r="BB30" s="59">
        <f t="shared" si="96"/>
        <v>0.7</v>
      </c>
      <c r="BC30" s="60"/>
      <c r="BD30" s="61">
        <f t="shared" si="97"/>
        <v>0.9</v>
      </c>
      <c r="BE30" s="3"/>
      <c r="BF30" s="22">
        <v>1164074</v>
      </c>
      <c r="BG30" s="26"/>
      <c r="BH30" s="59">
        <f t="shared" si="98"/>
        <v>1.2</v>
      </c>
      <c r="BI30" s="60"/>
      <c r="BJ30" s="61">
        <f t="shared" si="99"/>
        <v>1.5</v>
      </c>
      <c r="BK30" s="3"/>
      <c r="BL30" s="22">
        <v>1848962</v>
      </c>
      <c r="BM30" s="26"/>
      <c r="BN30" s="59">
        <f t="shared" si="100"/>
        <v>2</v>
      </c>
      <c r="BO30" s="60"/>
      <c r="BP30" s="61">
        <f t="shared" si="101"/>
        <v>2.3</v>
      </c>
      <c r="BQ30" s="3"/>
      <c r="BR30" s="22">
        <v>3728536</v>
      </c>
      <c r="BS30" s="26"/>
      <c r="BT30" s="59">
        <f t="shared" si="102"/>
        <v>4.1</v>
      </c>
      <c r="BU30" s="60"/>
      <c r="BV30" s="61">
        <f t="shared" si="103"/>
        <v>4.7</v>
      </c>
      <c r="BW30" s="3"/>
      <c r="BX30" s="22">
        <v>714562</v>
      </c>
      <c r="BY30" s="26"/>
      <c r="BZ30" s="59">
        <f t="shared" si="104"/>
        <v>0.8</v>
      </c>
      <c r="CA30" s="60"/>
      <c r="CB30" s="61">
        <f t="shared" si="105"/>
        <v>0.9</v>
      </c>
      <c r="CC30" s="3"/>
      <c r="CD30" s="22">
        <v>678826</v>
      </c>
      <c r="CE30" s="26"/>
      <c r="CF30" s="59">
        <f t="shared" si="106"/>
        <v>0.7</v>
      </c>
      <c r="CG30" s="60"/>
      <c r="CH30" s="61">
        <f t="shared" si="107"/>
        <v>0.8</v>
      </c>
      <c r="CI30" s="3"/>
      <c r="CJ30" s="22">
        <v>1296551</v>
      </c>
      <c r="CK30" s="26"/>
      <c r="CL30" s="59">
        <f t="shared" si="108"/>
        <v>1.3</v>
      </c>
      <c r="CM30" s="60"/>
      <c r="CN30" s="61">
        <f t="shared" si="109"/>
        <v>1.6</v>
      </c>
      <c r="CO30" s="3"/>
      <c r="CP30" s="22">
        <v>2069189</v>
      </c>
      <c r="CQ30" s="26"/>
      <c r="CR30" s="59">
        <f t="shared" si="110"/>
        <v>2.1</v>
      </c>
      <c r="CS30" s="60"/>
      <c r="CT30" s="61">
        <f t="shared" si="111"/>
        <v>2.5</v>
      </c>
      <c r="CU30" s="3"/>
      <c r="CV30" s="22">
        <v>2169911</v>
      </c>
      <c r="CW30" s="26"/>
      <c r="CX30" s="59">
        <f t="shared" si="112"/>
        <v>2.2</v>
      </c>
      <c r="CY30" s="60"/>
      <c r="CZ30" s="61">
        <f t="shared" si="113"/>
        <v>2.5</v>
      </c>
      <c r="DA30" s="3"/>
      <c r="DB30" s="34">
        <v>2271480</v>
      </c>
      <c r="DC30" s="31"/>
      <c r="DD30" s="35">
        <f t="shared" si="114"/>
        <v>2.3</v>
      </c>
      <c r="DE30" s="36"/>
      <c r="DF30" s="37">
        <f t="shared" si="115"/>
        <v>2.7</v>
      </c>
      <c r="DG30" s="3"/>
      <c r="DH30" s="34">
        <v>2558842</v>
      </c>
      <c r="DI30" s="31"/>
      <c r="DJ30" s="35">
        <f t="shared" si="116"/>
        <v>2.5</v>
      </c>
      <c r="DK30" s="36"/>
      <c r="DL30" s="37">
        <f t="shared" si="117"/>
        <v>3</v>
      </c>
      <c r="DM30" s="3"/>
      <c r="DN30" s="34">
        <v>2936867</v>
      </c>
      <c r="DO30" s="31"/>
      <c r="DP30" s="35">
        <f t="shared" si="118"/>
        <v>2.9</v>
      </c>
      <c r="DQ30" s="36"/>
      <c r="DR30" s="37">
        <f t="shared" si="119"/>
        <v>3.4</v>
      </c>
      <c r="DS30" s="3"/>
      <c r="DT30" s="34">
        <v>2679246</v>
      </c>
      <c r="DU30" s="31"/>
      <c r="DV30" s="35">
        <f t="shared" si="120"/>
        <v>2.6</v>
      </c>
      <c r="DW30" s="36"/>
      <c r="DX30" s="37">
        <f t="shared" si="121"/>
        <v>3</v>
      </c>
      <c r="DY30" s="3"/>
      <c r="DZ30" s="34">
        <v>2340232</v>
      </c>
      <c r="EA30" s="31"/>
      <c r="EB30" s="35">
        <f t="shared" si="122"/>
        <v>2.3</v>
      </c>
      <c r="EC30" s="36"/>
      <c r="ED30" s="37">
        <f t="shared" si="123"/>
        <v>2.7</v>
      </c>
      <c r="EE30" s="3"/>
      <c r="EF30" s="34">
        <v>2405224</v>
      </c>
      <c r="EG30" s="31"/>
      <c r="EH30" s="35">
        <v>2.4</v>
      </c>
      <c r="EI30" s="36"/>
      <c r="EJ30" s="37">
        <v>2.7</v>
      </c>
      <c r="EK30" s="3"/>
      <c r="EL30" s="34">
        <v>2650873</v>
      </c>
      <c r="EM30" s="31"/>
      <c r="EN30" s="35">
        <v>2.6</v>
      </c>
      <c r="EO30" s="36"/>
      <c r="EP30" s="37">
        <v>3</v>
      </c>
      <c r="EQ30" s="3"/>
      <c r="ER30" s="34">
        <v>2613842</v>
      </c>
      <c r="ES30" s="31"/>
      <c r="ET30" s="35">
        <v>2.5</v>
      </c>
      <c r="EU30" s="36"/>
      <c r="EV30" s="37">
        <v>2.9</v>
      </c>
      <c r="EW30" s="3"/>
      <c r="EX30" s="34">
        <v>2232335</v>
      </c>
      <c r="EY30" s="31"/>
      <c r="EZ30" s="35">
        <v>1.7</v>
      </c>
      <c r="FA30" s="36"/>
      <c r="FB30" s="37">
        <v>1.9</v>
      </c>
      <c r="FC30" s="3"/>
      <c r="FD30" s="34">
        <v>2446767</v>
      </c>
      <c r="FE30" s="3"/>
      <c r="FF30" s="35">
        <v>1.9</v>
      </c>
      <c r="FG30" s="36"/>
      <c r="FH30" s="37">
        <v>2.2</v>
      </c>
      <c r="FI30" s="3"/>
      <c r="FJ30" s="22">
        <v>2762111</v>
      </c>
      <c r="FK30" s="15"/>
      <c r="FL30" s="46">
        <v>2.3</v>
      </c>
      <c r="FM30" s="47"/>
      <c r="FN30" s="48">
        <v>2.5</v>
      </c>
      <c r="FO30" s="3"/>
      <c r="FP30" s="45"/>
      <c r="FQ30" s="12" t="s">
        <v>15</v>
      </c>
      <c r="FR30" s="9"/>
      <c r="FS30" s="72"/>
      <c r="FT30" s="62"/>
    </row>
    <row r="31" spans="1:176" ht="30.75" customHeight="1">
      <c r="A31" s="45"/>
      <c r="B31" s="66" t="s">
        <v>82</v>
      </c>
      <c r="C31" s="9"/>
      <c r="D31" s="8" t="s">
        <v>4</v>
      </c>
      <c r="E31" s="26"/>
      <c r="F31" s="10" t="s">
        <v>4</v>
      </c>
      <c r="G31" s="60"/>
      <c r="H31" s="8" t="s">
        <v>4</v>
      </c>
      <c r="I31" s="3"/>
      <c r="J31" s="8" t="s">
        <v>4</v>
      </c>
      <c r="L31" s="10" t="s">
        <v>4</v>
      </c>
      <c r="M31" s="60"/>
      <c r="N31" s="8" t="s">
        <v>4</v>
      </c>
      <c r="O31" s="3"/>
      <c r="P31" s="8" t="s">
        <v>4</v>
      </c>
      <c r="Q31" s="26"/>
      <c r="R31" s="10" t="s">
        <v>4</v>
      </c>
      <c r="S31" s="60"/>
      <c r="T31" s="8" t="s">
        <v>4</v>
      </c>
      <c r="U31" s="3"/>
      <c r="V31" s="8" t="s">
        <v>4</v>
      </c>
      <c r="W31" s="26"/>
      <c r="X31" s="10" t="s">
        <v>4</v>
      </c>
      <c r="Y31" s="60"/>
      <c r="Z31" s="8" t="s">
        <v>4</v>
      </c>
      <c r="AA31" s="3"/>
      <c r="AB31" s="22">
        <v>639860</v>
      </c>
      <c r="AC31" s="26"/>
      <c r="AD31" s="59">
        <f t="shared" si="88"/>
        <v>0.6</v>
      </c>
      <c r="AE31" s="60"/>
      <c r="AF31" s="61">
        <f t="shared" si="89"/>
        <v>0.7</v>
      </c>
      <c r="AG31" s="3"/>
      <c r="AH31" s="22">
        <v>914014</v>
      </c>
      <c r="AI31" s="26"/>
      <c r="AJ31" s="59">
        <f t="shared" si="90"/>
        <v>0.9</v>
      </c>
      <c r="AK31" s="60"/>
      <c r="AL31" s="61">
        <f t="shared" si="91"/>
        <v>1.1</v>
      </c>
      <c r="AM31" s="3"/>
      <c r="AN31" s="22">
        <v>901818</v>
      </c>
      <c r="AO31" s="26"/>
      <c r="AP31" s="59">
        <f t="shared" si="92"/>
        <v>0.9</v>
      </c>
      <c r="AQ31" s="60"/>
      <c r="AR31" s="61">
        <f t="shared" si="93"/>
        <v>1.1</v>
      </c>
      <c r="AS31" s="3"/>
      <c r="AT31" s="22">
        <v>903588</v>
      </c>
      <c r="AU31" s="26"/>
      <c r="AV31" s="59">
        <f t="shared" si="94"/>
        <v>0.9</v>
      </c>
      <c r="AW31" s="60"/>
      <c r="AX31" s="61">
        <f t="shared" si="95"/>
        <v>1.1</v>
      </c>
      <c r="AY31" s="3"/>
      <c r="AZ31" s="22">
        <v>1006168</v>
      </c>
      <c r="BA31" s="26"/>
      <c r="BB31" s="59">
        <f t="shared" si="96"/>
        <v>1.1</v>
      </c>
      <c r="BC31" s="60"/>
      <c r="BD31" s="61">
        <f t="shared" si="97"/>
        <v>1.3</v>
      </c>
      <c r="BE31" s="3"/>
      <c r="BF31" s="22">
        <v>1104834</v>
      </c>
      <c r="BG31" s="26"/>
      <c r="BH31" s="59">
        <f t="shared" si="98"/>
        <v>1.2</v>
      </c>
      <c r="BI31" s="60"/>
      <c r="BJ31" s="61">
        <f t="shared" si="99"/>
        <v>1.4</v>
      </c>
      <c r="BK31" s="3"/>
      <c r="BL31" s="22">
        <v>1518006</v>
      </c>
      <c r="BM31" s="26"/>
      <c r="BN31" s="59">
        <f t="shared" si="100"/>
        <v>1.6</v>
      </c>
      <c r="BO31" s="60"/>
      <c r="BP31" s="61">
        <f t="shared" si="101"/>
        <v>1.9</v>
      </c>
      <c r="BQ31" s="3"/>
      <c r="BR31" s="22">
        <v>815960</v>
      </c>
      <c r="BS31" s="26"/>
      <c r="BT31" s="59">
        <f t="shared" si="102"/>
        <v>0.9</v>
      </c>
      <c r="BU31" s="60"/>
      <c r="BV31" s="61">
        <f t="shared" si="103"/>
        <v>1</v>
      </c>
      <c r="BW31" s="3"/>
      <c r="BX31" s="22">
        <v>311983</v>
      </c>
      <c r="BY31" s="26"/>
      <c r="BZ31" s="59">
        <f t="shared" si="104"/>
        <v>0.3</v>
      </c>
      <c r="CA31" s="60"/>
      <c r="CB31" s="61">
        <f t="shared" si="105"/>
        <v>0.4</v>
      </c>
      <c r="CC31" s="3"/>
      <c r="CD31" s="22">
        <v>539108</v>
      </c>
      <c r="CE31" s="26"/>
      <c r="CF31" s="59">
        <f t="shared" si="106"/>
        <v>0.6</v>
      </c>
      <c r="CG31" s="60"/>
      <c r="CH31" s="61">
        <f t="shared" si="107"/>
        <v>0.7</v>
      </c>
      <c r="CI31" s="3"/>
      <c r="CJ31" s="22">
        <v>462011</v>
      </c>
      <c r="CK31" s="26"/>
      <c r="CL31" s="59">
        <f t="shared" si="108"/>
        <v>0.5</v>
      </c>
      <c r="CM31" s="60"/>
      <c r="CN31" s="61">
        <f t="shared" si="109"/>
        <v>0.6</v>
      </c>
      <c r="CO31" s="3"/>
      <c r="CP31" s="22">
        <v>383165</v>
      </c>
      <c r="CQ31" s="26"/>
      <c r="CR31" s="59">
        <f t="shared" si="110"/>
        <v>0.4</v>
      </c>
      <c r="CS31" s="60"/>
      <c r="CT31" s="61">
        <f t="shared" si="111"/>
        <v>0.5</v>
      </c>
      <c r="CU31" s="3"/>
      <c r="CV31" s="22">
        <v>364020</v>
      </c>
      <c r="CW31" s="26"/>
      <c r="CX31" s="59">
        <f t="shared" si="112"/>
        <v>0.4</v>
      </c>
      <c r="CY31" s="60"/>
      <c r="CZ31" s="61">
        <f t="shared" si="113"/>
        <v>0.4</v>
      </c>
      <c r="DA31" s="3"/>
      <c r="DB31" s="34">
        <v>127467</v>
      </c>
      <c r="DC31" s="31"/>
      <c r="DD31" s="35">
        <f t="shared" si="114"/>
        <v>0.1</v>
      </c>
      <c r="DE31" s="36"/>
      <c r="DF31" s="37">
        <f t="shared" si="115"/>
        <v>0.2</v>
      </c>
      <c r="DG31" s="3"/>
      <c r="DH31" s="34">
        <v>125522</v>
      </c>
      <c r="DI31" s="31"/>
      <c r="DJ31" s="35">
        <f t="shared" si="116"/>
        <v>0.1</v>
      </c>
      <c r="DK31" s="36"/>
      <c r="DL31" s="37">
        <f t="shared" si="117"/>
        <v>0.1</v>
      </c>
      <c r="DM31" s="3"/>
      <c r="DN31" s="34">
        <v>119188</v>
      </c>
      <c r="DO31" s="31"/>
      <c r="DP31" s="35">
        <f t="shared" si="118"/>
        <v>0.1</v>
      </c>
      <c r="DQ31" s="36"/>
      <c r="DR31" s="37">
        <f t="shared" si="119"/>
        <v>0.1</v>
      </c>
      <c r="DS31" s="3"/>
      <c r="DT31" s="34">
        <v>118868</v>
      </c>
      <c r="DU31" s="31"/>
      <c r="DV31" s="35">
        <f t="shared" si="120"/>
        <v>0.1</v>
      </c>
      <c r="DW31" s="36"/>
      <c r="DX31" s="37">
        <f t="shared" si="121"/>
        <v>0.1</v>
      </c>
      <c r="DY31" s="3"/>
      <c r="DZ31" s="34">
        <v>123300</v>
      </c>
      <c r="EA31" s="31"/>
      <c r="EB31" s="35">
        <f t="shared" si="122"/>
        <v>0.1</v>
      </c>
      <c r="EC31" s="36"/>
      <c r="ED31" s="37">
        <f t="shared" si="123"/>
        <v>0.1</v>
      </c>
      <c r="EE31" s="3"/>
      <c r="EF31" s="34">
        <v>132800</v>
      </c>
      <c r="EG31" s="31"/>
      <c r="EH31" s="35">
        <v>0.1</v>
      </c>
      <c r="EI31" s="36"/>
      <c r="EJ31" s="37">
        <v>0.2</v>
      </c>
      <c r="EK31" s="3"/>
      <c r="EL31" s="34">
        <v>154400</v>
      </c>
      <c r="EM31" s="31"/>
      <c r="EN31" s="35">
        <v>0.2</v>
      </c>
      <c r="EO31" s="36"/>
      <c r="EP31" s="37">
        <v>0.2</v>
      </c>
      <c r="EQ31" s="3"/>
      <c r="ER31" s="34">
        <v>468271</v>
      </c>
      <c r="ES31" s="31"/>
      <c r="ET31" s="35">
        <v>0.5</v>
      </c>
      <c r="EU31" s="36"/>
      <c r="EV31" s="37">
        <v>0.5</v>
      </c>
      <c r="EW31" s="3"/>
      <c r="EX31" s="34">
        <v>225609</v>
      </c>
      <c r="EY31" s="31"/>
      <c r="EZ31" s="35">
        <v>0.2</v>
      </c>
      <c r="FA31" s="36"/>
      <c r="FB31" s="37">
        <v>0.2</v>
      </c>
      <c r="FC31" s="3"/>
      <c r="FD31" s="34">
        <v>454707</v>
      </c>
      <c r="FE31" s="3"/>
      <c r="FF31" s="35">
        <v>0.4</v>
      </c>
      <c r="FG31" s="36"/>
      <c r="FH31" s="37">
        <v>0.4</v>
      </c>
      <c r="FI31" s="3"/>
      <c r="FJ31" s="22">
        <v>222707</v>
      </c>
      <c r="FK31" s="15"/>
      <c r="FL31" s="46">
        <v>0.2</v>
      </c>
      <c r="FM31" s="47"/>
      <c r="FN31" s="48">
        <v>0.2</v>
      </c>
      <c r="FO31" s="3"/>
      <c r="FP31" s="45"/>
      <c r="FQ31" s="66" t="s">
        <v>82</v>
      </c>
      <c r="FR31" s="9"/>
      <c r="FS31" s="72"/>
      <c r="FT31" s="62"/>
    </row>
    <row r="32" spans="1:176" ht="30.75" customHeight="1">
      <c r="A32" s="45"/>
      <c r="B32" s="12" t="s">
        <v>16</v>
      </c>
      <c r="C32" s="9"/>
      <c r="D32" s="26">
        <v>16152873</v>
      </c>
      <c r="E32" s="26"/>
      <c r="F32" s="59">
        <f t="shared" si="84"/>
        <v>15.9</v>
      </c>
      <c r="G32" s="60"/>
      <c r="H32" s="61">
        <f t="shared" si="85"/>
        <v>19.6</v>
      </c>
      <c r="I32" s="3"/>
      <c r="J32" s="45">
        <v>16889102</v>
      </c>
      <c r="K32" s="26"/>
      <c r="L32" s="59">
        <f aca="true" t="shared" si="124" ref="L32:L38">ROUND(J32/J$38*100,1)</f>
        <v>16.7</v>
      </c>
      <c r="M32" s="60"/>
      <c r="N32" s="61">
        <f>ROUND(J32/J$35*100,1)</f>
        <v>20.2</v>
      </c>
      <c r="O32" s="3"/>
      <c r="P32" s="45">
        <v>17127557</v>
      </c>
      <c r="Q32" s="26"/>
      <c r="R32" s="59">
        <f aca="true" t="shared" si="125" ref="R32:R38">ROUND(P32/P$38*100,1)</f>
        <v>17.1</v>
      </c>
      <c r="S32" s="60"/>
      <c r="T32" s="61">
        <f>ROUND(P32/P$35*100,1)</f>
        <v>20.5</v>
      </c>
      <c r="U32" s="61"/>
      <c r="V32" s="22">
        <v>18048865</v>
      </c>
      <c r="W32" s="26"/>
      <c r="X32" s="59">
        <f t="shared" si="86"/>
        <v>17.5</v>
      </c>
      <c r="Y32" s="60"/>
      <c r="Z32" s="61">
        <f t="shared" si="87"/>
        <v>21.1</v>
      </c>
      <c r="AA32" s="61"/>
      <c r="AB32" s="22">
        <v>20864236</v>
      </c>
      <c r="AC32" s="26"/>
      <c r="AD32" s="59">
        <f t="shared" si="88"/>
        <v>20.1</v>
      </c>
      <c r="AE32" s="60"/>
      <c r="AF32" s="61">
        <f t="shared" si="89"/>
        <v>23.6</v>
      </c>
      <c r="AG32" s="3"/>
      <c r="AH32" s="22">
        <v>21776420</v>
      </c>
      <c r="AI32" s="26"/>
      <c r="AJ32" s="59">
        <f t="shared" si="90"/>
        <v>21.7</v>
      </c>
      <c r="AK32" s="60"/>
      <c r="AL32" s="61">
        <f t="shared" si="91"/>
        <v>25.1</v>
      </c>
      <c r="AM32" s="3"/>
      <c r="AN32" s="22">
        <v>20349760</v>
      </c>
      <c r="AO32" s="26"/>
      <c r="AP32" s="59">
        <f t="shared" si="92"/>
        <v>20.3</v>
      </c>
      <c r="AQ32" s="60"/>
      <c r="AR32" s="61">
        <f t="shared" si="93"/>
        <v>23.8</v>
      </c>
      <c r="AS32" s="3"/>
      <c r="AT32" s="22">
        <v>19544863</v>
      </c>
      <c r="AU32" s="26"/>
      <c r="AV32" s="59">
        <f t="shared" si="94"/>
        <v>20.1</v>
      </c>
      <c r="AW32" s="60"/>
      <c r="AX32" s="61">
        <f t="shared" si="95"/>
        <v>24</v>
      </c>
      <c r="AY32" s="3"/>
      <c r="AZ32" s="22">
        <v>18069295</v>
      </c>
      <c r="BA32" s="26"/>
      <c r="BB32" s="59">
        <f t="shared" si="96"/>
        <v>19</v>
      </c>
      <c r="BC32" s="60"/>
      <c r="BD32" s="61">
        <f t="shared" si="97"/>
        <v>22.9</v>
      </c>
      <c r="BE32" s="3"/>
      <c r="BF32" s="22">
        <v>17020109</v>
      </c>
      <c r="BG32" s="26"/>
      <c r="BH32" s="59">
        <f t="shared" si="98"/>
        <v>18.2</v>
      </c>
      <c r="BI32" s="60"/>
      <c r="BJ32" s="61">
        <f t="shared" si="99"/>
        <v>21.6</v>
      </c>
      <c r="BK32" s="3"/>
      <c r="BL32" s="22">
        <v>16958719</v>
      </c>
      <c r="BM32" s="26"/>
      <c r="BN32" s="59">
        <f t="shared" si="100"/>
        <v>18.2</v>
      </c>
      <c r="BO32" s="60"/>
      <c r="BP32" s="61">
        <f t="shared" si="101"/>
        <v>21.1</v>
      </c>
      <c r="BQ32" s="3"/>
      <c r="BR32" s="22">
        <v>15995350</v>
      </c>
      <c r="BS32" s="26"/>
      <c r="BT32" s="59">
        <f t="shared" si="102"/>
        <v>17.5</v>
      </c>
      <c r="BU32" s="60"/>
      <c r="BV32" s="61">
        <f t="shared" si="103"/>
        <v>20</v>
      </c>
      <c r="BW32" s="3"/>
      <c r="BX32" s="22">
        <v>15202745</v>
      </c>
      <c r="BY32" s="26"/>
      <c r="BZ32" s="59">
        <f t="shared" si="104"/>
        <v>16.7</v>
      </c>
      <c r="CA32" s="60"/>
      <c r="CB32" s="61">
        <f t="shared" si="105"/>
        <v>19.2</v>
      </c>
      <c r="CC32" s="3"/>
      <c r="CD32" s="22">
        <v>15406082</v>
      </c>
      <c r="CE32" s="26"/>
      <c r="CF32" s="59">
        <f t="shared" si="106"/>
        <v>16.7</v>
      </c>
      <c r="CG32" s="60"/>
      <c r="CH32" s="61">
        <f t="shared" si="107"/>
        <v>19.2</v>
      </c>
      <c r="CI32" s="3"/>
      <c r="CJ32" s="22">
        <v>15820237</v>
      </c>
      <c r="CK32" s="26"/>
      <c r="CL32" s="59">
        <f t="shared" si="108"/>
        <v>16.1</v>
      </c>
      <c r="CM32" s="60"/>
      <c r="CN32" s="61">
        <f t="shared" si="109"/>
        <v>18.9</v>
      </c>
      <c r="CO32" s="3"/>
      <c r="CP32" s="22">
        <v>17193551</v>
      </c>
      <c r="CQ32" s="26"/>
      <c r="CR32" s="59">
        <f t="shared" si="110"/>
        <v>17.6</v>
      </c>
      <c r="CS32" s="60"/>
      <c r="CT32" s="61">
        <f t="shared" si="111"/>
        <v>20.8</v>
      </c>
      <c r="CU32" s="3"/>
      <c r="CV32" s="22">
        <v>18752268</v>
      </c>
      <c r="CW32" s="26"/>
      <c r="CX32" s="59">
        <f t="shared" si="112"/>
        <v>18.7</v>
      </c>
      <c r="CY32" s="60"/>
      <c r="CZ32" s="61">
        <f t="shared" si="113"/>
        <v>21.9</v>
      </c>
      <c r="DA32" s="3"/>
      <c r="DB32" s="34">
        <v>18289826</v>
      </c>
      <c r="DC32" s="31"/>
      <c r="DD32" s="35">
        <f t="shared" si="114"/>
        <v>18.3</v>
      </c>
      <c r="DE32" s="36"/>
      <c r="DF32" s="37">
        <f t="shared" si="115"/>
        <v>21.6</v>
      </c>
      <c r="DG32" s="3"/>
      <c r="DH32" s="34">
        <v>17595454</v>
      </c>
      <c r="DI32" s="31"/>
      <c r="DJ32" s="35">
        <f t="shared" si="116"/>
        <v>17.4</v>
      </c>
      <c r="DK32" s="36"/>
      <c r="DL32" s="37">
        <f t="shared" si="117"/>
        <v>20.5</v>
      </c>
      <c r="DM32" s="3"/>
      <c r="DN32" s="34">
        <v>17431428</v>
      </c>
      <c r="DO32" s="31"/>
      <c r="DP32" s="35">
        <f t="shared" si="118"/>
        <v>17.1</v>
      </c>
      <c r="DQ32" s="36"/>
      <c r="DR32" s="37">
        <f t="shared" si="119"/>
        <v>20</v>
      </c>
      <c r="DS32" s="3"/>
      <c r="DT32" s="34">
        <v>17390640</v>
      </c>
      <c r="DU32" s="31"/>
      <c r="DV32" s="35">
        <f t="shared" si="120"/>
        <v>17.1</v>
      </c>
      <c r="DW32" s="36"/>
      <c r="DX32" s="37">
        <f t="shared" si="121"/>
        <v>19.8</v>
      </c>
      <c r="DY32" s="3"/>
      <c r="DZ32" s="34">
        <v>17239008</v>
      </c>
      <c r="EA32" s="31"/>
      <c r="EB32" s="35">
        <f t="shared" si="122"/>
        <v>17</v>
      </c>
      <c r="EC32" s="36"/>
      <c r="ED32" s="37">
        <f t="shared" si="123"/>
        <v>19.6</v>
      </c>
      <c r="EE32" s="3"/>
      <c r="EF32" s="34">
        <v>16768005</v>
      </c>
      <c r="EG32" s="31"/>
      <c r="EH32" s="35">
        <v>16.5</v>
      </c>
      <c r="EI32" s="36"/>
      <c r="EJ32" s="37">
        <v>19.1</v>
      </c>
      <c r="EK32" s="3"/>
      <c r="EL32" s="34">
        <v>16548225</v>
      </c>
      <c r="EM32" s="31"/>
      <c r="EN32" s="35">
        <v>16.3</v>
      </c>
      <c r="EO32" s="36"/>
      <c r="EP32" s="37">
        <v>18.9</v>
      </c>
      <c r="EQ32" s="3"/>
      <c r="ER32" s="34">
        <v>16739246</v>
      </c>
      <c r="ES32" s="31"/>
      <c r="ET32" s="35">
        <v>16.2</v>
      </c>
      <c r="EU32" s="36"/>
      <c r="EV32" s="37">
        <v>18.8</v>
      </c>
      <c r="EW32" s="3"/>
      <c r="EX32" s="34">
        <v>16988952</v>
      </c>
      <c r="EY32" s="31"/>
      <c r="EZ32" s="35">
        <v>13.1</v>
      </c>
      <c r="FA32" s="36"/>
      <c r="FB32" s="37">
        <v>14.8</v>
      </c>
      <c r="FC32" s="3"/>
      <c r="FD32" s="34">
        <v>19504879</v>
      </c>
      <c r="FE32" s="3"/>
      <c r="FF32" s="35">
        <v>15.2</v>
      </c>
      <c r="FG32" s="36"/>
      <c r="FH32" s="37">
        <v>17.4</v>
      </c>
      <c r="FI32" s="3"/>
      <c r="FJ32" s="22">
        <v>18630970</v>
      </c>
      <c r="FK32" s="15"/>
      <c r="FL32" s="46">
        <v>15.3</v>
      </c>
      <c r="FM32" s="47"/>
      <c r="FN32" s="48">
        <v>17.1</v>
      </c>
      <c r="FO32" s="3"/>
      <c r="FP32" s="45"/>
      <c r="FQ32" s="12" t="s">
        <v>16</v>
      </c>
      <c r="FR32" s="9"/>
      <c r="FS32" s="72"/>
      <c r="FT32" s="62"/>
    </row>
    <row r="33" spans="1:176" ht="30.75" customHeight="1">
      <c r="A33" s="45"/>
      <c r="B33" s="12" t="s">
        <v>25</v>
      </c>
      <c r="C33" s="9"/>
      <c r="D33" s="26">
        <v>14990785</v>
      </c>
      <c r="E33" s="26"/>
      <c r="F33" s="59">
        <f t="shared" si="84"/>
        <v>14.8</v>
      </c>
      <c r="G33" s="60"/>
      <c r="H33" s="61">
        <f t="shared" si="85"/>
        <v>18.2</v>
      </c>
      <c r="I33" s="3"/>
      <c r="J33" s="45">
        <v>14693827</v>
      </c>
      <c r="K33" s="26"/>
      <c r="L33" s="59">
        <f t="shared" si="124"/>
        <v>14.5</v>
      </c>
      <c r="M33" s="60"/>
      <c r="N33" s="61">
        <f>ROUND(J33/J$35*100,1)</f>
        <v>17.6</v>
      </c>
      <c r="O33" s="3"/>
      <c r="P33" s="45">
        <v>14284536</v>
      </c>
      <c r="Q33" s="26"/>
      <c r="R33" s="59">
        <f t="shared" si="125"/>
        <v>14.3</v>
      </c>
      <c r="S33" s="60"/>
      <c r="T33" s="61">
        <f>ROUND(P33/P$35*100,1)</f>
        <v>17.1</v>
      </c>
      <c r="U33" s="61"/>
      <c r="V33" s="22">
        <v>15657542</v>
      </c>
      <c r="W33" s="26"/>
      <c r="X33" s="59">
        <f t="shared" si="86"/>
        <v>15.2</v>
      </c>
      <c r="Y33" s="60"/>
      <c r="Z33" s="61">
        <f t="shared" si="87"/>
        <v>18.3</v>
      </c>
      <c r="AA33" s="61"/>
      <c r="AB33" s="22">
        <v>16512080</v>
      </c>
      <c r="AC33" s="26"/>
      <c r="AD33" s="59">
        <f t="shared" si="88"/>
        <v>15.9</v>
      </c>
      <c r="AE33" s="60"/>
      <c r="AF33" s="61">
        <f t="shared" si="89"/>
        <v>18.7</v>
      </c>
      <c r="AG33" s="3"/>
      <c r="AH33" s="22">
        <v>14379450</v>
      </c>
      <c r="AI33" s="26"/>
      <c r="AJ33" s="59">
        <f t="shared" si="90"/>
        <v>14.3</v>
      </c>
      <c r="AK33" s="60"/>
      <c r="AL33" s="61">
        <f t="shared" si="91"/>
        <v>16.5</v>
      </c>
      <c r="AM33" s="3"/>
      <c r="AN33" s="22">
        <v>14473438</v>
      </c>
      <c r="AO33" s="26"/>
      <c r="AP33" s="59">
        <f t="shared" si="92"/>
        <v>14.5</v>
      </c>
      <c r="AQ33" s="60"/>
      <c r="AR33" s="61">
        <f t="shared" si="93"/>
        <v>16.9</v>
      </c>
      <c r="AS33" s="3"/>
      <c r="AT33" s="22">
        <v>13099145</v>
      </c>
      <c r="AU33" s="26"/>
      <c r="AV33" s="59">
        <f t="shared" si="94"/>
        <v>13.5</v>
      </c>
      <c r="AW33" s="60"/>
      <c r="AX33" s="61">
        <f t="shared" si="95"/>
        <v>16.1</v>
      </c>
      <c r="AY33" s="3"/>
      <c r="AZ33" s="22">
        <v>13060506</v>
      </c>
      <c r="BA33" s="26"/>
      <c r="BB33" s="59">
        <f t="shared" si="96"/>
        <v>13.8</v>
      </c>
      <c r="BC33" s="60"/>
      <c r="BD33" s="61">
        <f t="shared" si="97"/>
        <v>16.6</v>
      </c>
      <c r="BE33" s="3"/>
      <c r="BF33" s="22">
        <v>12380868</v>
      </c>
      <c r="BG33" s="26"/>
      <c r="BH33" s="59">
        <f t="shared" si="98"/>
        <v>13.2</v>
      </c>
      <c r="BI33" s="60"/>
      <c r="BJ33" s="61">
        <f t="shared" si="99"/>
        <v>15.7</v>
      </c>
      <c r="BK33" s="3"/>
      <c r="BL33" s="22">
        <v>11809626</v>
      </c>
      <c r="BM33" s="26"/>
      <c r="BN33" s="59">
        <f t="shared" si="100"/>
        <v>12.7</v>
      </c>
      <c r="BO33" s="60"/>
      <c r="BP33" s="61">
        <f t="shared" si="101"/>
        <v>14.7</v>
      </c>
      <c r="BQ33" s="3"/>
      <c r="BR33" s="22">
        <v>10447116</v>
      </c>
      <c r="BS33" s="26"/>
      <c r="BT33" s="59">
        <f t="shared" si="102"/>
        <v>11.4</v>
      </c>
      <c r="BU33" s="60"/>
      <c r="BV33" s="61">
        <f t="shared" si="103"/>
        <v>13.1</v>
      </c>
      <c r="BW33" s="3"/>
      <c r="BX33" s="22">
        <v>10254113</v>
      </c>
      <c r="BY33" s="26"/>
      <c r="BZ33" s="59">
        <f t="shared" si="104"/>
        <v>11.2</v>
      </c>
      <c r="CA33" s="60"/>
      <c r="CB33" s="61">
        <f t="shared" si="105"/>
        <v>12.9</v>
      </c>
      <c r="CC33" s="3"/>
      <c r="CD33" s="22">
        <v>11615285</v>
      </c>
      <c r="CE33" s="26"/>
      <c r="CF33" s="59">
        <f t="shared" si="106"/>
        <v>12.6</v>
      </c>
      <c r="CG33" s="60"/>
      <c r="CH33" s="61">
        <f t="shared" si="107"/>
        <v>14.5</v>
      </c>
      <c r="CI33" s="3"/>
      <c r="CJ33" s="22">
        <v>16765312</v>
      </c>
      <c r="CK33" s="26"/>
      <c r="CL33" s="59">
        <f t="shared" si="108"/>
        <v>17</v>
      </c>
      <c r="CM33" s="60"/>
      <c r="CN33" s="61">
        <f t="shared" si="109"/>
        <v>20.1</v>
      </c>
      <c r="CO33" s="3"/>
      <c r="CP33" s="22">
        <v>14234558</v>
      </c>
      <c r="CQ33" s="26"/>
      <c r="CR33" s="59">
        <f t="shared" si="110"/>
        <v>14.6</v>
      </c>
      <c r="CS33" s="60"/>
      <c r="CT33" s="61">
        <f t="shared" si="111"/>
        <v>17.3</v>
      </c>
      <c r="CU33" s="3"/>
      <c r="CV33" s="22">
        <v>15961503</v>
      </c>
      <c r="CW33" s="26"/>
      <c r="CX33" s="59">
        <f t="shared" si="112"/>
        <v>16</v>
      </c>
      <c r="CY33" s="60"/>
      <c r="CZ33" s="61">
        <f t="shared" si="113"/>
        <v>18.6</v>
      </c>
      <c r="DA33" s="3"/>
      <c r="DB33" s="34">
        <v>15459306</v>
      </c>
      <c r="DC33" s="31"/>
      <c r="DD33" s="35">
        <f t="shared" si="114"/>
        <v>15.5</v>
      </c>
      <c r="DE33" s="36"/>
      <c r="DF33" s="37">
        <f t="shared" si="115"/>
        <v>18.3</v>
      </c>
      <c r="DG33" s="3"/>
      <c r="DH33" s="34">
        <v>16447021</v>
      </c>
      <c r="DI33" s="31"/>
      <c r="DJ33" s="35">
        <f t="shared" si="116"/>
        <v>16.3</v>
      </c>
      <c r="DK33" s="36"/>
      <c r="DL33" s="37">
        <f t="shared" si="117"/>
        <v>19.2</v>
      </c>
      <c r="DM33" s="3"/>
      <c r="DN33" s="34">
        <v>15461868</v>
      </c>
      <c r="DO33" s="31"/>
      <c r="DP33" s="35">
        <f t="shared" si="118"/>
        <v>15.1</v>
      </c>
      <c r="DQ33" s="36"/>
      <c r="DR33" s="37">
        <f t="shared" si="119"/>
        <v>17.7</v>
      </c>
      <c r="DS33" s="3"/>
      <c r="DT33" s="34">
        <v>15221213</v>
      </c>
      <c r="DU33" s="31"/>
      <c r="DV33" s="35">
        <f t="shared" si="120"/>
        <v>14.9</v>
      </c>
      <c r="DW33" s="36"/>
      <c r="DX33" s="37">
        <f t="shared" si="121"/>
        <v>17.3</v>
      </c>
      <c r="DY33" s="3"/>
      <c r="DZ33" s="34">
        <v>15629138</v>
      </c>
      <c r="EA33" s="31"/>
      <c r="EB33" s="35">
        <f t="shared" si="122"/>
        <v>15.4</v>
      </c>
      <c r="EC33" s="36"/>
      <c r="ED33" s="37">
        <f t="shared" si="123"/>
        <v>17.8</v>
      </c>
      <c r="EE33" s="3"/>
      <c r="EF33" s="34">
        <v>15465013</v>
      </c>
      <c r="EG33" s="31"/>
      <c r="EH33" s="35">
        <v>15.3</v>
      </c>
      <c r="EI33" s="36"/>
      <c r="EJ33" s="37">
        <v>17.7</v>
      </c>
      <c r="EK33" s="3"/>
      <c r="EL33" s="34">
        <v>14834131</v>
      </c>
      <c r="EM33" s="31"/>
      <c r="EN33" s="35">
        <v>14.6</v>
      </c>
      <c r="EO33" s="36"/>
      <c r="EP33" s="37">
        <v>16.9</v>
      </c>
      <c r="EQ33" s="3"/>
      <c r="ER33" s="34">
        <v>15785432</v>
      </c>
      <c r="ES33" s="31"/>
      <c r="ET33" s="35">
        <v>15.3</v>
      </c>
      <c r="EU33" s="36"/>
      <c r="EV33" s="37">
        <v>17.7</v>
      </c>
      <c r="EW33" s="3"/>
      <c r="EX33" s="34">
        <v>37402395</v>
      </c>
      <c r="EY33" s="31"/>
      <c r="EZ33" s="35">
        <v>28.8</v>
      </c>
      <c r="FA33" s="36"/>
      <c r="FB33" s="37">
        <v>32.7</v>
      </c>
      <c r="FC33" s="3"/>
      <c r="FD33" s="34">
        <v>32020607</v>
      </c>
      <c r="FE33" s="3"/>
      <c r="FF33" s="35">
        <v>25</v>
      </c>
      <c r="FG33" s="36"/>
      <c r="FH33" s="37">
        <v>28.5</v>
      </c>
      <c r="FI33" s="3"/>
      <c r="FJ33" s="22">
        <v>26665670</v>
      </c>
      <c r="FK33" s="15"/>
      <c r="FL33" s="46">
        <v>21.9</v>
      </c>
      <c r="FM33" s="47"/>
      <c r="FN33" s="48">
        <v>24.5</v>
      </c>
      <c r="FO33" s="3"/>
      <c r="FP33" s="45"/>
      <c r="FQ33" s="12" t="s">
        <v>25</v>
      </c>
      <c r="FR33" s="9"/>
      <c r="FS33" s="72"/>
      <c r="FT33" s="62"/>
    </row>
    <row r="34" spans="1:176" ht="30.75" customHeight="1">
      <c r="A34" s="45"/>
      <c r="B34" s="12" t="s">
        <v>18</v>
      </c>
      <c r="C34" s="9"/>
      <c r="D34" s="26">
        <f>D35-SUM(D29:D33)</f>
        <v>15501852</v>
      </c>
      <c r="E34" s="26"/>
      <c r="F34" s="59">
        <f t="shared" si="84"/>
        <v>15.3</v>
      </c>
      <c r="G34" s="60"/>
      <c r="H34" s="61">
        <f t="shared" si="85"/>
        <v>18.8</v>
      </c>
      <c r="I34" s="3"/>
      <c r="J34" s="45">
        <f>J35-SUM(J29:J33)</f>
        <v>14794822</v>
      </c>
      <c r="K34" s="26"/>
      <c r="L34" s="59">
        <f t="shared" si="124"/>
        <v>14.6</v>
      </c>
      <c r="M34" s="60"/>
      <c r="N34" s="61">
        <f>ROUND(J34/J$35*100,1)</f>
        <v>17.7</v>
      </c>
      <c r="O34" s="3"/>
      <c r="P34" s="22">
        <f>P35-SUM(P29:P33)</f>
        <v>14952619</v>
      </c>
      <c r="Q34" s="26"/>
      <c r="R34" s="59">
        <f t="shared" si="125"/>
        <v>15</v>
      </c>
      <c r="S34" s="60"/>
      <c r="T34" s="61">
        <f>ROUND(P34/P$35*100,1)</f>
        <v>17.9</v>
      </c>
      <c r="U34" s="61"/>
      <c r="V34" s="22">
        <f>V35-SUM(V29:V33)</f>
        <v>15409864</v>
      </c>
      <c r="W34" s="26"/>
      <c r="X34" s="59">
        <f t="shared" si="86"/>
        <v>15</v>
      </c>
      <c r="Y34" s="60"/>
      <c r="Z34" s="61">
        <f t="shared" si="87"/>
        <v>18</v>
      </c>
      <c r="AA34" s="61"/>
      <c r="AB34" s="22">
        <f>AB35-SUM(AB29:AB33)</f>
        <v>14692982</v>
      </c>
      <c r="AC34" s="26"/>
      <c r="AD34" s="59">
        <f t="shared" si="88"/>
        <v>14.1</v>
      </c>
      <c r="AE34" s="60"/>
      <c r="AF34" s="61">
        <f t="shared" si="89"/>
        <v>16.6</v>
      </c>
      <c r="AG34" s="3"/>
      <c r="AH34" s="22">
        <f>AH35-SUM(AH29:AH33)</f>
        <v>13669359</v>
      </c>
      <c r="AI34" s="26"/>
      <c r="AJ34" s="59">
        <f t="shared" si="90"/>
        <v>13.6</v>
      </c>
      <c r="AK34" s="60"/>
      <c r="AL34" s="61">
        <f t="shared" si="91"/>
        <v>15.7</v>
      </c>
      <c r="AM34" s="3"/>
      <c r="AN34" s="22">
        <f>AN35-SUM(AN29:AN33)</f>
        <v>13755727</v>
      </c>
      <c r="AO34" s="26"/>
      <c r="AP34" s="59">
        <f t="shared" si="92"/>
        <v>13.8</v>
      </c>
      <c r="AQ34" s="60"/>
      <c r="AR34" s="61">
        <f t="shared" si="93"/>
        <v>16.1</v>
      </c>
      <c r="AS34" s="3"/>
      <c r="AT34" s="22">
        <f>AT35-SUM(AT29:AT33)</f>
        <v>13833337</v>
      </c>
      <c r="AU34" s="26"/>
      <c r="AV34" s="59">
        <f t="shared" si="94"/>
        <v>14.2</v>
      </c>
      <c r="AW34" s="60"/>
      <c r="AX34" s="61">
        <f t="shared" si="95"/>
        <v>17</v>
      </c>
      <c r="AY34" s="3"/>
      <c r="AZ34" s="22">
        <f>AZ35-SUM(AZ29:AZ33)</f>
        <v>13376111</v>
      </c>
      <c r="BA34" s="26"/>
      <c r="BB34" s="59">
        <f t="shared" si="96"/>
        <v>14.1</v>
      </c>
      <c r="BC34" s="60"/>
      <c r="BD34" s="61">
        <f t="shared" si="97"/>
        <v>17</v>
      </c>
      <c r="BE34" s="3"/>
      <c r="BF34" s="22">
        <f>BF35-SUM(BF29:BF33)</f>
        <v>13676576</v>
      </c>
      <c r="BG34" s="26"/>
      <c r="BH34" s="59">
        <f t="shared" si="98"/>
        <v>14.6</v>
      </c>
      <c r="BI34" s="60"/>
      <c r="BJ34" s="61">
        <f t="shared" si="99"/>
        <v>17.3</v>
      </c>
      <c r="BK34" s="3"/>
      <c r="BL34" s="22">
        <f>BL35-SUM(BL29:BL33)</f>
        <v>13526590</v>
      </c>
      <c r="BM34" s="26"/>
      <c r="BN34" s="59">
        <f t="shared" si="100"/>
        <v>14.6</v>
      </c>
      <c r="BO34" s="60"/>
      <c r="BP34" s="61">
        <f t="shared" si="101"/>
        <v>16.8</v>
      </c>
      <c r="BQ34" s="3"/>
      <c r="BR34" s="22">
        <f>BR35-SUM(BR29:BR33)</f>
        <v>12321272</v>
      </c>
      <c r="BS34" s="26"/>
      <c r="BT34" s="59">
        <f t="shared" si="102"/>
        <v>13.5</v>
      </c>
      <c r="BU34" s="60"/>
      <c r="BV34" s="61">
        <f t="shared" si="103"/>
        <v>15.4</v>
      </c>
      <c r="BW34" s="3"/>
      <c r="BX34" s="22">
        <f>BX35-SUM(BX29:BX33)</f>
        <v>12635930</v>
      </c>
      <c r="BY34" s="26"/>
      <c r="BZ34" s="59">
        <f t="shared" si="104"/>
        <v>13.9</v>
      </c>
      <c r="CA34" s="60"/>
      <c r="CB34" s="61">
        <f t="shared" si="105"/>
        <v>15.9</v>
      </c>
      <c r="CC34" s="3"/>
      <c r="CD34" s="22">
        <f>CD35-SUM(CD29:CD33)</f>
        <v>12566944</v>
      </c>
      <c r="CE34" s="26"/>
      <c r="CF34" s="59">
        <f t="shared" si="106"/>
        <v>13.6</v>
      </c>
      <c r="CG34" s="60"/>
      <c r="CH34" s="61">
        <f t="shared" si="107"/>
        <v>15.6</v>
      </c>
      <c r="CI34" s="3"/>
      <c r="CJ34" s="22">
        <f>CJ35-SUM(CJ29:CJ33)</f>
        <v>14043706</v>
      </c>
      <c r="CK34" s="26"/>
      <c r="CL34" s="59">
        <f t="shared" si="108"/>
        <v>14.3</v>
      </c>
      <c r="CM34" s="60"/>
      <c r="CN34" s="61">
        <f t="shared" si="109"/>
        <v>16.8</v>
      </c>
      <c r="CO34" s="3"/>
      <c r="CP34" s="22">
        <v>14277809</v>
      </c>
      <c r="CQ34" s="26"/>
      <c r="CR34" s="59">
        <f t="shared" si="110"/>
        <v>14.6</v>
      </c>
      <c r="CS34" s="60"/>
      <c r="CT34" s="61">
        <f t="shared" si="111"/>
        <v>17.3</v>
      </c>
      <c r="CU34" s="3"/>
      <c r="CV34" s="22">
        <v>14392600</v>
      </c>
      <c r="CW34" s="26"/>
      <c r="CX34" s="59">
        <f t="shared" si="112"/>
        <v>14.4</v>
      </c>
      <c r="CY34" s="60"/>
      <c r="CZ34" s="61">
        <f t="shared" si="113"/>
        <v>16.8</v>
      </c>
      <c r="DA34" s="3"/>
      <c r="DB34" s="34">
        <f>DB35-DB33-DB32-DB31-DB30-DB29</f>
        <v>14086462</v>
      </c>
      <c r="DC34" s="31"/>
      <c r="DD34" s="35">
        <f t="shared" si="114"/>
        <v>14.1</v>
      </c>
      <c r="DE34" s="36"/>
      <c r="DF34" s="37">
        <f t="shared" si="115"/>
        <v>16.6</v>
      </c>
      <c r="DG34" s="3"/>
      <c r="DH34" s="34">
        <f>DH35-DH33-DH32-DH31-DH30-DH29</f>
        <v>13523439</v>
      </c>
      <c r="DI34" s="31"/>
      <c r="DJ34" s="35">
        <f t="shared" si="116"/>
        <v>13.4</v>
      </c>
      <c r="DK34" s="36"/>
      <c r="DL34" s="37">
        <f t="shared" si="117"/>
        <v>15.8</v>
      </c>
      <c r="DM34" s="3"/>
      <c r="DN34" s="34">
        <v>14400967</v>
      </c>
      <c r="DO34" s="31"/>
      <c r="DP34" s="35">
        <f t="shared" si="118"/>
        <v>14.1</v>
      </c>
      <c r="DQ34" s="36"/>
      <c r="DR34" s="37">
        <f t="shared" si="119"/>
        <v>16.5</v>
      </c>
      <c r="DS34" s="3"/>
      <c r="DT34" s="34">
        <v>13404435</v>
      </c>
      <c r="DU34" s="31"/>
      <c r="DV34" s="35">
        <f t="shared" si="120"/>
        <v>13.2</v>
      </c>
      <c r="DW34" s="36"/>
      <c r="DX34" s="37">
        <f t="shared" si="121"/>
        <v>15.2</v>
      </c>
      <c r="DY34" s="3"/>
      <c r="DZ34" s="34">
        <v>13100302</v>
      </c>
      <c r="EA34" s="31"/>
      <c r="EB34" s="35">
        <f t="shared" si="122"/>
        <v>12.9</v>
      </c>
      <c r="EC34" s="36"/>
      <c r="ED34" s="37">
        <f t="shared" si="123"/>
        <v>14.9</v>
      </c>
      <c r="EE34" s="3"/>
      <c r="EF34" s="34">
        <v>12904984</v>
      </c>
      <c r="EG34" s="31"/>
      <c r="EH34" s="35">
        <v>12.7</v>
      </c>
      <c r="EI34" s="36"/>
      <c r="EJ34" s="37">
        <v>14.7</v>
      </c>
      <c r="EK34" s="3"/>
      <c r="EL34" s="34">
        <v>12802454</v>
      </c>
      <c r="EM34" s="31"/>
      <c r="EN34" s="35">
        <v>12.6</v>
      </c>
      <c r="EO34" s="36"/>
      <c r="EP34" s="37">
        <v>14.6</v>
      </c>
      <c r="EQ34" s="3"/>
      <c r="ER34" s="34">
        <v>12450949</v>
      </c>
      <c r="ES34" s="31"/>
      <c r="ET34" s="35">
        <v>12.1</v>
      </c>
      <c r="EU34" s="36"/>
      <c r="EV34" s="37">
        <v>13.9</v>
      </c>
      <c r="EW34" s="3"/>
      <c r="EX34" s="34">
        <v>16808545</v>
      </c>
      <c r="EY34" s="31"/>
      <c r="EZ34" s="35">
        <v>12.9</v>
      </c>
      <c r="FA34" s="36"/>
      <c r="FB34" s="37">
        <v>14.7</v>
      </c>
      <c r="FC34" s="3"/>
      <c r="FD34" s="34">
        <v>15443869</v>
      </c>
      <c r="FE34" s="3"/>
      <c r="FF34" s="35">
        <v>12</v>
      </c>
      <c r="FG34" s="36"/>
      <c r="FH34" s="37">
        <v>13.8</v>
      </c>
      <c r="FI34" s="3"/>
      <c r="FJ34" s="22">
        <v>16304259</v>
      </c>
      <c r="FK34" s="15"/>
      <c r="FL34" s="46">
        <v>13.4</v>
      </c>
      <c r="FM34" s="47"/>
      <c r="FN34" s="48">
        <v>15</v>
      </c>
      <c r="FO34" s="3"/>
      <c r="FP34" s="45"/>
      <c r="FQ34" s="12" t="s">
        <v>18</v>
      </c>
      <c r="FR34" s="9"/>
      <c r="FS34" s="72"/>
      <c r="FT34" s="62"/>
    </row>
    <row r="35" spans="1:176" ht="30.75" customHeight="1">
      <c r="A35" s="45"/>
      <c r="B35" s="12" t="s">
        <v>20</v>
      </c>
      <c r="C35" s="9"/>
      <c r="D35" s="26">
        <f>D38-D36-D37</f>
        <v>82259828</v>
      </c>
      <c r="E35" s="26"/>
      <c r="F35" s="59">
        <f>ROUND(D35/D$38*100,1)</f>
        <v>81.2</v>
      </c>
      <c r="G35" s="60"/>
      <c r="H35" s="61">
        <f t="shared" si="85"/>
        <v>100</v>
      </c>
      <c r="I35" s="3"/>
      <c r="J35" s="45">
        <f>J38-J36-J37</f>
        <v>83468441</v>
      </c>
      <c r="K35" s="26"/>
      <c r="L35" s="59">
        <f t="shared" si="124"/>
        <v>82.4</v>
      </c>
      <c r="M35" s="60"/>
      <c r="N35" s="61">
        <f>ROUND(J35/J$35*100,1)</f>
        <v>100</v>
      </c>
      <c r="O35" s="3"/>
      <c r="P35" s="22">
        <f>P38-P36-P37</f>
        <v>83600754</v>
      </c>
      <c r="Q35" s="26"/>
      <c r="R35" s="59">
        <f t="shared" si="125"/>
        <v>83.7</v>
      </c>
      <c r="S35" s="60"/>
      <c r="T35" s="61">
        <f>ROUND(P35/P$35*100,1)</f>
        <v>100</v>
      </c>
      <c r="U35" s="61"/>
      <c r="V35" s="22">
        <f>V38-V36-V37</f>
        <v>85633664</v>
      </c>
      <c r="W35" s="26"/>
      <c r="X35" s="59">
        <f t="shared" si="86"/>
        <v>83.2</v>
      </c>
      <c r="Y35" s="60"/>
      <c r="Z35" s="61">
        <f t="shared" si="87"/>
        <v>100</v>
      </c>
      <c r="AA35" s="61"/>
      <c r="AB35" s="22">
        <f>AB38-AB36-AB37</f>
        <v>88344182</v>
      </c>
      <c r="AC35" s="26"/>
      <c r="AD35" s="59">
        <f t="shared" si="88"/>
        <v>84.9</v>
      </c>
      <c r="AE35" s="60"/>
      <c r="AF35" s="61">
        <f t="shared" si="89"/>
        <v>100</v>
      </c>
      <c r="AG35" s="3"/>
      <c r="AH35" s="22">
        <f>AH38-AH36-AH37</f>
        <v>86905854</v>
      </c>
      <c r="AI35" s="26"/>
      <c r="AJ35" s="59">
        <f t="shared" si="90"/>
        <v>86.7</v>
      </c>
      <c r="AK35" s="60"/>
      <c r="AL35" s="61">
        <f t="shared" si="91"/>
        <v>100</v>
      </c>
      <c r="AM35" s="3"/>
      <c r="AN35" s="22">
        <f>AN38-AN36-AN37</f>
        <v>85653497</v>
      </c>
      <c r="AO35" s="26"/>
      <c r="AP35" s="59">
        <f t="shared" si="92"/>
        <v>85.7</v>
      </c>
      <c r="AQ35" s="60"/>
      <c r="AR35" s="61">
        <f t="shared" si="93"/>
        <v>100</v>
      </c>
      <c r="AS35" s="3"/>
      <c r="AT35" s="22">
        <f>AT38-AT36-AT37</f>
        <v>81393673</v>
      </c>
      <c r="AU35" s="26"/>
      <c r="AV35" s="59">
        <f t="shared" si="94"/>
        <v>83.8</v>
      </c>
      <c r="AW35" s="60"/>
      <c r="AX35" s="61">
        <f t="shared" si="95"/>
        <v>100</v>
      </c>
      <c r="AY35" s="3"/>
      <c r="AZ35" s="22">
        <f>AZ38-AZ36-AZ37</f>
        <v>78871852</v>
      </c>
      <c r="BA35" s="26"/>
      <c r="BB35" s="59">
        <f t="shared" si="96"/>
        <v>83.1</v>
      </c>
      <c r="BC35" s="60"/>
      <c r="BD35" s="61">
        <f t="shared" si="97"/>
        <v>100</v>
      </c>
      <c r="BE35" s="3"/>
      <c r="BF35" s="22">
        <f>BF38-BF36-BF37</f>
        <v>78885266</v>
      </c>
      <c r="BG35" s="26"/>
      <c r="BH35" s="59">
        <f t="shared" si="98"/>
        <v>84.4</v>
      </c>
      <c r="BI35" s="60"/>
      <c r="BJ35" s="61">
        <f t="shared" si="99"/>
        <v>100</v>
      </c>
      <c r="BK35" s="3"/>
      <c r="BL35" s="22">
        <f>BL38-BL36-BL37</f>
        <v>80466312</v>
      </c>
      <c r="BM35" s="26"/>
      <c r="BN35" s="59">
        <f t="shared" si="100"/>
        <v>86.6</v>
      </c>
      <c r="BO35" s="60"/>
      <c r="BP35" s="61">
        <f t="shared" si="101"/>
        <v>100</v>
      </c>
      <c r="BQ35" s="3"/>
      <c r="BR35" s="22">
        <f>BR38-BR36-BR37</f>
        <v>79814394</v>
      </c>
      <c r="BS35" s="26"/>
      <c r="BT35" s="59">
        <f t="shared" si="102"/>
        <v>87.2</v>
      </c>
      <c r="BU35" s="60"/>
      <c r="BV35" s="61">
        <f t="shared" si="103"/>
        <v>100</v>
      </c>
      <c r="BW35" s="3"/>
      <c r="BX35" s="22">
        <f>BX38-BX36-BX37</f>
        <v>79386150</v>
      </c>
      <c r="BY35" s="26"/>
      <c r="BZ35" s="59">
        <f t="shared" si="104"/>
        <v>87.1</v>
      </c>
      <c r="CA35" s="60"/>
      <c r="CB35" s="61">
        <f t="shared" si="105"/>
        <v>100</v>
      </c>
      <c r="CC35" s="3"/>
      <c r="CD35" s="22">
        <f>CD38-CD36-CD37</f>
        <v>80364771</v>
      </c>
      <c r="CE35" s="26"/>
      <c r="CF35" s="59">
        <f t="shared" si="106"/>
        <v>87.2</v>
      </c>
      <c r="CG35" s="60"/>
      <c r="CH35" s="61">
        <f t="shared" si="107"/>
        <v>100</v>
      </c>
      <c r="CI35" s="3"/>
      <c r="CJ35" s="22">
        <f>CJ38-CJ36-CJ37</f>
        <v>83570771</v>
      </c>
      <c r="CK35" s="26"/>
      <c r="CL35" s="59">
        <f t="shared" si="108"/>
        <v>85</v>
      </c>
      <c r="CM35" s="60"/>
      <c r="CN35" s="61">
        <f t="shared" si="109"/>
        <v>100</v>
      </c>
      <c r="CO35" s="3"/>
      <c r="CP35" s="22">
        <v>82474602</v>
      </c>
      <c r="CQ35" s="26"/>
      <c r="CR35" s="59">
        <f t="shared" si="110"/>
        <v>84.6</v>
      </c>
      <c r="CS35" s="60"/>
      <c r="CT35" s="61">
        <f t="shared" si="111"/>
        <v>100</v>
      </c>
      <c r="CU35" s="3"/>
      <c r="CV35" s="22">
        <v>85811718</v>
      </c>
      <c r="CW35" s="26"/>
      <c r="CX35" s="59">
        <f t="shared" si="112"/>
        <v>85.8</v>
      </c>
      <c r="CY35" s="60"/>
      <c r="CZ35" s="61">
        <f t="shared" si="113"/>
        <v>100</v>
      </c>
      <c r="DA35" s="3"/>
      <c r="DB35" s="34">
        <f>DB38-DB37-DB36</f>
        <v>84695301</v>
      </c>
      <c r="DC35" s="31"/>
      <c r="DD35" s="35">
        <f t="shared" si="114"/>
        <v>84.8</v>
      </c>
      <c r="DE35" s="36"/>
      <c r="DF35" s="37">
        <f t="shared" si="115"/>
        <v>100</v>
      </c>
      <c r="DG35" s="3"/>
      <c r="DH35" s="34">
        <f>DH38-DH37-DH36</f>
        <v>85624563</v>
      </c>
      <c r="DI35" s="31"/>
      <c r="DJ35" s="35">
        <f t="shared" si="116"/>
        <v>84.7</v>
      </c>
      <c r="DK35" s="36"/>
      <c r="DL35" s="37">
        <f t="shared" si="117"/>
        <v>100</v>
      </c>
      <c r="DM35" s="3"/>
      <c r="DN35" s="34">
        <v>87135769</v>
      </c>
      <c r="DO35" s="31"/>
      <c r="DP35" s="35">
        <f t="shared" si="118"/>
        <v>85.4</v>
      </c>
      <c r="DQ35" s="36"/>
      <c r="DR35" s="37">
        <f t="shared" si="119"/>
        <v>100</v>
      </c>
      <c r="DS35" s="3"/>
      <c r="DT35" s="34">
        <v>87912965</v>
      </c>
      <c r="DU35" s="31"/>
      <c r="DV35" s="35">
        <f t="shared" si="120"/>
        <v>86.3</v>
      </c>
      <c r="DW35" s="36"/>
      <c r="DX35" s="37">
        <f t="shared" si="121"/>
        <v>100</v>
      </c>
      <c r="DY35" s="3"/>
      <c r="DZ35" s="34">
        <v>87824371</v>
      </c>
      <c r="EA35" s="31"/>
      <c r="EB35" s="35">
        <f t="shared" si="122"/>
        <v>86.6</v>
      </c>
      <c r="EC35" s="36"/>
      <c r="ED35" s="37">
        <f t="shared" si="123"/>
        <v>100</v>
      </c>
      <c r="EE35" s="3"/>
      <c r="EF35" s="34">
        <v>87580428</v>
      </c>
      <c r="EG35" s="31"/>
      <c r="EH35" s="35">
        <v>86.4</v>
      </c>
      <c r="EI35" s="36"/>
      <c r="EJ35" s="37">
        <v>100</v>
      </c>
      <c r="EK35" s="3"/>
      <c r="EL35" s="34">
        <v>87741525</v>
      </c>
      <c r="EM35" s="31"/>
      <c r="EN35" s="35">
        <v>86.6</v>
      </c>
      <c r="EO35" s="36"/>
      <c r="EP35" s="37">
        <v>100</v>
      </c>
      <c r="EQ35" s="3"/>
      <c r="ER35" s="34">
        <v>89269190</v>
      </c>
      <c r="ES35" s="31"/>
      <c r="ET35" s="35">
        <v>86.5</v>
      </c>
      <c r="EU35" s="36"/>
      <c r="EV35" s="37">
        <v>100</v>
      </c>
      <c r="EW35" s="3"/>
      <c r="EX35" s="34">
        <v>114483456</v>
      </c>
      <c r="EY35" s="31"/>
      <c r="EZ35" s="35">
        <v>88</v>
      </c>
      <c r="FA35" s="36"/>
      <c r="FB35" s="37">
        <v>100</v>
      </c>
      <c r="FC35" s="3"/>
      <c r="FD35" s="34">
        <v>112279767</v>
      </c>
      <c r="FE35" s="3"/>
      <c r="FF35" s="35">
        <v>87.5</v>
      </c>
      <c r="FG35" s="36"/>
      <c r="FH35" s="37">
        <v>100</v>
      </c>
      <c r="FI35" s="3"/>
      <c r="FJ35" s="22">
        <v>108637874</v>
      </c>
      <c r="FK35" s="15"/>
      <c r="FL35" s="46">
        <v>89.1</v>
      </c>
      <c r="FM35" s="47"/>
      <c r="FN35" s="48">
        <v>100</v>
      </c>
      <c r="FO35" s="3"/>
      <c r="FP35" s="45"/>
      <c r="FQ35" s="12" t="s">
        <v>20</v>
      </c>
      <c r="FR35" s="9"/>
      <c r="FS35" s="72"/>
      <c r="FT35" s="62"/>
    </row>
    <row r="36" spans="1:176" ht="30.75" customHeight="1">
      <c r="A36" s="45"/>
      <c r="B36" s="12" t="s">
        <v>19</v>
      </c>
      <c r="C36" s="9"/>
      <c r="D36" s="26">
        <v>16978240</v>
      </c>
      <c r="E36" s="26"/>
      <c r="F36" s="59">
        <f>ROUND(D36/D$38*100,1)</f>
        <v>16.8</v>
      </c>
      <c r="G36" s="60"/>
      <c r="H36" s="8" t="s">
        <v>4</v>
      </c>
      <c r="I36" s="3"/>
      <c r="J36" s="45">
        <v>15615337</v>
      </c>
      <c r="K36" s="26"/>
      <c r="L36" s="59">
        <f t="shared" si="124"/>
        <v>15.4</v>
      </c>
      <c r="M36" s="60"/>
      <c r="N36" s="8" t="s">
        <v>4</v>
      </c>
      <c r="O36" s="3"/>
      <c r="P36" s="45">
        <v>14078649</v>
      </c>
      <c r="Q36" s="26"/>
      <c r="R36" s="59">
        <f t="shared" si="125"/>
        <v>14.1</v>
      </c>
      <c r="S36" s="60"/>
      <c r="T36" s="8" t="s">
        <v>4</v>
      </c>
      <c r="U36" s="8"/>
      <c r="V36" s="22">
        <v>15135612</v>
      </c>
      <c r="W36" s="26"/>
      <c r="X36" s="59">
        <f t="shared" si="86"/>
        <v>14.7</v>
      </c>
      <c r="Y36" s="60"/>
      <c r="Z36" s="8" t="s">
        <v>4</v>
      </c>
      <c r="AA36" s="8"/>
      <c r="AB36" s="22">
        <v>13073311</v>
      </c>
      <c r="AC36" s="26"/>
      <c r="AD36" s="59">
        <f t="shared" si="88"/>
        <v>12.6</v>
      </c>
      <c r="AE36" s="60"/>
      <c r="AF36" s="8" t="s">
        <v>4</v>
      </c>
      <c r="AG36" s="3"/>
      <c r="AH36" s="22">
        <v>11116145</v>
      </c>
      <c r="AI36" s="26"/>
      <c r="AJ36" s="59">
        <f t="shared" si="90"/>
        <v>11.1</v>
      </c>
      <c r="AK36" s="60"/>
      <c r="AL36" s="8" t="s">
        <v>4</v>
      </c>
      <c r="AM36" s="3"/>
      <c r="AN36" s="22">
        <v>11815624</v>
      </c>
      <c r="AO36" s="26"/>
      <c r="AP36" s="59">
        <f t="shared" si="92"/>
        <v>11.8</v>
      </c>
      <c r="AQ36" s="60"/>
      <c r="AR36" s="8" t="s">
        <v>4</v>
      </c>
      <c r="AS36" s="3"/>
      <c r="AT36" s="22">
        <v>13318571</v>
      </c>
      <c r="AU36" s="26"/>
      <c r="AV36" s="59">
        <f t="shared" si="94"/>
        <v>13.7</v>
      </c>
      <c r="AW36" s="60"/>
      <c r="AX36" s="8" t="s">
        <v>4</v>
      </c>
      <c r="AY36" s="3"/>
      <c r="AZ36" s="22">
        <v>13789433</v>
      </c>
      <c r="BA36" s="26"/>
      <c r="BB36" s="59">
        <f t="shared" si="96"/>
        <v>14.5</v>
      </c>
      <c r="BC36" s="60"/>
      <c r="BD36" s="8" t="s">
        <v>4</v>
      </c>
      <c r="BE36" s="3"/>
      <c r="BF36" s="22">
        <v>12375250</v>
      </c>
      <c r="BG36" s="26"/>
      <c r="BH36" s="59">
        <f t="shared" si="98"/>
        <v>13.2</v>
      </c>
      <c r="BI36" s="60"/>
      <c r="BJ36" s="8" t="s">
        <v>4</v>
      </c>
      <c r="BK36" s="3"/>
      <c r="BL36" s="22">
        <v>10376345</v>
      </c>
      <c r="BM36" s="26"/>
      <c r="BN36" s="59">
        <f t="shared" si="100"/>
        <v>11.2</v>
      </c>
      <c r="BO36" s="60"/>
      <c r="BP36" s="8" t="s">
        <v>4</v>
      </c>
      <c r="BQ36" s="3"/>
      <c r="BR36" s="22">
        <v>9622265</v>
      </c>
      <c r="BS36" s="26"/>
      <c r="BT36" s="59">
        <f t="shared" si="102"/>
        <v>10.5</v>
      </c>
      <c r="BU36" s="60"/>
      <c r="BV36" s="8" t="s">
        <v>4</v>
      </c>
      <c r="BW36" s="3"/>
      <c r="BX36" s="22">
        <v>9584445</v>
      </c>
      <c r="BY36" s="26"/>
      <c r="BZ36" s="59">
        <f t="shared" si="104"/>
        <v>10.5</v>
      </c>
      <c r="CA36" s="60"/>
      <c r="CB36" s="8" t="s">
        <v>4</v>
      </c>
      <c r="CC36" s="3"/>
      <c r="CD36" s="22">
        <v>9922067</v>
      </c>
      <c r="CE36" s="26"/>
      <c r="CF36" s="59">
        <f t="shared" si="106"/>
        <v>10.8</v>
      </c>
      <c r="CG36" s="60"/>
      <c r="CH36" s="8" t="s">
        <v>4</v>
      </c>
      <c r="CI36" s="3"/>
      <c r="CJ36" s="22">
        <v>12396036</v>
      </c>
      <c r="CK36" s="26"/>
      <c r="CL36" s="59">
        <f t="shared" si="108"/>
        <v>12.6</v>
      </c>
      <c r="CM36" s="60"/>
      <c r="CN36" s="8" t="s">
        <v>4</v>
      </c>
      <c r="CO36" s="3"/>
      <c r="CP36" s="22">
        <v>12969520</v>
      </c>
      <c r="CQ36" s="26"/>
      <c r="CR36" s="59">
        <f t="shared" si="110"/>
        <v>13.3</v>
      </c>
      <c r="CS36" s="60"/>
      <c r="CT36" s="8" t="s">
        <v>4</v>
      </c>
      <c r="CU36" s="3"/>
      <c r="CV36" s="22">
        <v>11760270</v>
      </c>
      <c r="CW36" s="26"/>
      <c r="CX36" s="59">
        <f t="shared" si="112"/>
        <v>11.8</v>
      </c>
      <c r="CY36" s="60"/>
      <c r="CZ36" s="8" t="s">
        <v>4</v>
      </c>
      <c r="DA36" s="3"/>
      <c r="DB36" s="34">
        <v>12337932</v>
      </c>
      <c r="DC36" s="31"/>
      <c r="DD36" s="35">
        <f t="shared" si="114"/>
        <v>12.4</v>
      </c>
      <c r="DE36" s="36"/>
      <c r="DF36" s="27" t="s">
        <v>4</v>
      </c>
      <c r="DG36" s="3"/>
      <c r="DH36" s="34">
        <v>12284850</v>
      </c>
      <c r="DI36" s="31"/>
      <c r="DJ36" s="35">
        <f t="shared" si="116"/>
        <v>12.2</v>
      </c>
      <c r="DK36" s="36"/>
      <c r="DL36" s="27" t="s">
        <v>4</v>
      </c>
      <c r="DM36" s="3"/>
      <c r="DN36" s="34">
        <v>11518456</v>
      </c>
      <c r="DO36" s="31"/>
      <c r="DP36" s="35">
        <f t="shared" si="118"/>
        <v>11.3</v>
      </c>
      <c r="DQ36" s="36"/>
      <c r="DR36" s="27" t="s">
        <v>4</v>
      </c>
      <c r="DS36" s="3"/>
      <c r="DT36" s="34">
        <v>10688010</v>
      </c>
      <c r="DU36" s="31"/>
      <c r="DV36" s="35">
        <f t="shared" si="120"/>
        <v>10.5</v>
      </c>
      <c r="DW36" s="36"/>
      <c r="DX36" s="27" t="s">
        <v>4</v>
      </c>
      <c r="DY36" s="3"/>
      <c r="DZ36" s="34">
        <v>10387277</v>
      </c>
      <c r="EA36" s="31"/>
      <c r="EB36" s="35">
        <f t="shared" si="122"/>
        <v>10.2</v>
      </c>
      <c r="EC36" s="36"/>
      <c r="ED36" s="27" t="s">
        <v>4</v>
      </c>
      <c r="EE36" s="3"/>
      <c r="EF36" s="34">
        <v>10644892</v>
      </c>
      <c r="EG36" s="31"/>
      <c r="EH36" s="35">
        <v>10.5</v>
      </c>
      <c r="EI36" s="36"/>
      <c r="EJ36" s="27" t="s">
        <v>4</v>
      </c>
      <c r="EK36" s="3"/>
      <c r="EL36" s="34">
        <v>10508424</v>
      </c>
      <c r="EM36" s="31"/>
      <c r="EN36" s="35">
        <v>10.4</v>
      </c>
      <c r="EO36" s="36"/>
      <c r="EP36" s="27" t="s">
        <v>4</v>
      </c>
      <c r="EQ36" s="3"/>
      <c r="ER36" s="34">
        <v>10870548</v>
      </c>
      <c r="ES36" s="31"/>
      <c r="ET36" s="35">
        <v>10.5</v>
      </c>
      <c r="EU36" s="36"/>
      <c r="EV36" s="27" t="s">
        <v>4</v>
      </c>
      <c r="EW36" s="3"/>
      <c r="EX36" s="34">
        <v>12260718</v>
      </c>
      <c r="EY36" s="31"/>
      <c r="EZ36" s="35">
        <v>9.4</v>
      </c>
      <c r="FA36" s="36"/>
      <c r="FB36" s="27" t="s">
        <v>4</v>
      </c>
      <c r="FC36" s="3"/>
      <c r="FD36" s="34">
        <v>11745371</v>
      </c>
      <c r="FE36" s="3"/>
      <c r="FF36" s="35">
        <v>9.2</v>
      </c>
      <c r="FG36" s="36"/>
      <c r="FH36" s="27" t="s">
        <v>4</v>
      </c>
      <c r="FI36" s="3"/>
      <c r="FJ36" s="22">
        <v>8781233</v>
      </c>
      <c r="FK36" s="15"/>
      <c r="FL36" s="46">
        <v>7.2</v>
      </c>
      <c r="FM36" s="47"/>
      <c r="FN36" s="14" t="s">
        <v>4</v>
      </c>
      <c r="FO36" s="3"/>
      <c r="FP36" s="45"/>
      <c r="FQ36" s="12" t="s">
        <v>19</v>
      </c>
      <c r="FR36" s="9"/>
      <c r="FS36" s="71"/>
      <c r="FT36" s="62"/>
    </row>
    <row r="37" spans="1:176" ht="30.75" customHeight="1">
      <c r="A37" s="45"/>
      <c r="B37" s="12" t="s">
        <v>21</v>
      </c>
      <c r="C37" s="9"/>
      <c r="D37" s="26">
        <v>2077535</v>
      </c>
      <c r="E37" s="26"/>
      <c r="F37" s="59">
        <f>ROUND(D37/D$38*100,1)</f>
        <v>2.1</v>
      </c>
      <c r="G37" s="60"/>
      <c r="H37" s="8" t="s">
        <v>4</v>
      </c>
      <c r="I37" s="3"/>
      <c r="J37" s="45">
        <v>2266760</v>
      </c>
      <c r="K37" s="26"/>
      <c r="L37" s="59">
        <f t="shared" si="124"/>
        <v>2.2</v>
      </c>
      <c r="M37" s="60"/>
      <c r="N37" s="8" t="s">
        <v>4</v>
      </c>
      <c r="O37" s="3"/>
      <c r="P37" s="45">
        <v>2208383</v>
      </c>
      <c r="Q37" s="26"/>
      <c r="R37" s="59">
        <f t="shared" si="125"/>
        <v>2.2</v>
      </c>
      <c r="S37" s="60"/>
      <c r="T37" s="8" t="s">
        <v>4</v>
      </c>
      <c r="U37" s="8"/>
      <c r="V37" s="22">
        <v>2099626</v>
      </c>
      <c r="W37" s="26"/>
      <c r="X37" s="59">
        <f t="shared" si="86"/>
        <v>2</v>
      </c>
      <c r="Y37" s="60"/>
      <c r="Z37" s="8" t="s">
        <v>4</v>
      </c>
      <c r="AA37" s="8"/>
      <c r="AB37" s="22">
        <v>2589011</v>
      </c>
      <c r="AC37" s="26"/>
      <c r="AD37" s="59">
        <f t="shared" si="88"/>
        <v>2.5</v>
      </c>
      <c r="AE37" s="60"/>
      <c r="AF37" s="8" t="s">
        <v>4</v>
      </c>
      <c r="AG37" s="3"/>
      <c r="AH37" s="22">
        <v>2253102</v>
      </c>
      <c r="AI37" s="26"/>
      <c r="AJ37" s="59">
        <f t="shared" si="90"/>
        <v>2.2</v>
      </c>
      <c r="AK37" s="60"/>
      <c r="AL37" s="8" t="s">
        <v>4</v>
      </c>
      <c r="AM37" s="3"/>
      <c r="AN37" s="22">
        <v>2534961</v>
      </c>
      <c r="AO37" s="26"/>
      <c r="AP37" s="59">
        <f t="shared" si="92"/>
        <v>2.5</v>
      </c>
      <c r="AQ37" s="60"/>
      <c r="AR37" s="8" t="s">
        <v>4</v>
      </c>
      <c r="AS37" s="3"/>
      <c r="AT37" s="22">
        <v>2457978</v>
      </c>
      <c r="AU37" s="26"/>
      <c r="AV37" s="59">
        <f t="shared" si="94"/>
        <v>2.5</v>
      </c>
      <c r="AW37" s="60"/>
      <c r="AX37" s="8" t="s">
        <v>4</v>
      </c>
      <c r="AY37" s="3"/>
      <c r="AZ37" s="22">
        <v>2225740</v>
      </c>
      <c r="BA37" s="26"/>
      <c r="BB37" s="59">
        <f t="shared" si="96"/>
        <v>2.3</v>
      </c>
      <c r="BC37" s="60"/>
      <c r="BD37" s="8" t="s">
        <v>4</v>
      </c>
      <c r="BE37" s="3"/>
      <c r="BF37" s="22">
        <v>2181720</v>
      </c>
      <c r="BG37" s="26"/>
      <c r="BH37" s="59">
        <f t="shared" si="98"/>
        <v>2.3</v>
      </c>
      <c r="BI37" s="60"/>
      <c r="BJ37" s="8" t="s">
        <v>4</v>
      </c>
      <c r="BK37" s="3"/>
      <c r="BL37" s="22">
        <v>2093812</v>
      </c>
      <c r="BM37" s="26"/>
      <c r="BN37" s="59">
        <f t="shared" si="100"/>
        <v>2.3</v>
      </c>
      <c r="BO37" s="60"/>
      <c r="BP37" s="8" t="s">
        <v>4</v>
      </c>
      <c r="BQ37" s="3"/>
      <c r="BR37" s="22">
        <v>2091666</v>
      </c>
      <c r="BS37" s="26"/>
      <c r="BT37" s="59">
        <f t="shared" si="102"/>
        <v>2.3</v>
      </c>
      <c r="BU37" s="60"/>
      <c r="BV37" s="8" t="s">
        <v>4</v>
      </c>
      <c r="BW37" s="3"/>
      <c r="BX37" s="22">
        <v>2210802</v>
      </c>
      <c r="BY37" s="26"/>
      <c r="BZ37" s="59">
        <f t="shared" si="104"/>
        <v>2.4</v>
      </c>
      <c r="CA37" s="60"/>
      <c r="CB37" s="8" t="s">
        <v>4</v>
      </c>
      <c r="CC37" s="3"/>
      <c r="CD37" s="22">
        <v>1926621</v>
      </c>
      <c r="CE37" s="26"/>
      <c r="CF37" s="59">
        <f t="shared" si="106"/>
        <v>2.1</v>
      </c>
      <c r="CG37" s="60"/>
      <c r="CH37" s="8" t="s">
        <v>4</v>
      </c>
      <c r="CI37" s="3"/>
      <c r="CJ37" s="22">
        <v>2398888</v>
      </c>
      <c r="CK37" s="26"/>
      <c r="CL37" s="59">
        <f t="shared" si="108"/>
        <v>2.4</v>
      </c>
      <c r="CM37" s="60"/>
      <c r="CN37" s="8" t="s">
        <v>4</v>
      </c>
      <c r="CO37" s="3"/>
      <c r="CP37" s="22">
        <v>2067379</v>
      </c>
      <c r="CQ37" s="26"/>
      <c r="CR37" s="59">
        <f t="shared" si="110"/>
        <v>2.1</v>
      </c>
      <c r="CS37" s="60"/>
      <c r="CT37" s="8" t="s">
        <v>4</v>
      </c>
      <c r="CU37" s="3"/>
      <c r="CV37" s="22">
        <v>2497658</v>
      </c>
      <c r="CW37" s="26"/>
      <c r="CX37" s="59">
        <f t="shared" si="112"/>
        <v>2.5</v>
      </c>
      <c r="CY37" s="60"/>
      <c r="CZ37" s="8" t="s">
        <v>4</v>
      </c>
      <c r="DA37" s="3"/>
      <c r="DB37" s="34">
        <v>2809649</v>
      </c>
      <c r="DC37" s="31"/>
      <c r="DD37" s="35">
        <f t="shared" si="114"/>
        <v>2.8</v>
      </c>
      <c r="DE37" s="36"/>
      <c r="DF37" s="27" t="s">
        <v>4</v>
      </c>
      <c r="DG37" s="3"/>
      <c r="DH37" s="34">
        <v>3190422</v>
      </c>
      <c r="DI37" s="31"/>
      <c r="DJ37" s="35">
        <f t="shared" si="116"/>
        <v>3.2</v>
      </c>
      <c r="DK37" s="36"/>
      <c r="DL37" s="27" t="s">
        <v>4</v>
      </c>
      <c r="DM37" s="3"/>
      <c r="DN37" s="34">
        <v>3429242</v>
      </c>
      <c r="DO37" s="31"/>
      <c r="DP37" s="35">
        <f t="shared" si="118"/>
        <v>3.4</v>
      </c>
      <c r="DQ37" s="36"/>
      <c r="DR37" s="27" t="s">
        <v>4</v>
      </c>
      <c r="DS37" s="3"/>
      <c r="DT37" s="34">
        <v>3316521</v>
      </c>
      <c r="DU37" s="31"/>
      <c r="DV37" s="35">
        <f t="shared" si="120"/>
        <v>3.3</v>
      </c>
      <c r="DW37" s="36"/>
      <c r="DX37" s="27" t="s">
        <v>4</v>
      </c>
      <c r="DY37" s="3"/>
      <c r="DZ37" s="34">
        <v>3248200</v>
      </c>
      <c r="EA37" s="31"/>
      <c r="EB37" s="35">
        <f t="shared" si="122"/>
        <v>3.2</v>
      </c>
      <c r="EC37" s="36"/>
      <c r="ED37" s="27" t="s">
        <v>4</v>
      </c>
      <c r="EE37" s="3"/>
      <c r="EF37" s="34">
        <v>3097995</v>
      </c>
      <c r="EG37" s="31"/>
      <c r="EH37" s="35">
        <v>3.1</v>
      </c>
      <c r="EI37" s="36"/>
      <c r="EJ37" s="27" t="s">
        <v>4</v>
      </c>
      <c r="EK37" s="3"/>
      <c r="EL37" s="34">
        <v>3095336</v>
      </c>
      <c r="EM37" s="31"/>
      <c r="EN37" s="35">
        <v>3.1</v>
      </c>
      <c r="EO37" s="36"/>
      <c r="EP37" s="27" t="s">
        <v>4</v>
      </c>
      <c r="EQ37" s="3"/>
      <c r="ER37" s="34">
        <v>3106143</v>
      </c>
      <c r="ES37" s="31"/>
      <c r="ET37" s="35">
        <v>3</v>
      </c>
      <c r="EU37" s="36"/>
      <c r="EV37" s="27" t="s">
        <v>4</v>
      </c>
      <c r="EW37" s="3"/>
      <c r="EX37" s="34">
        <v>3303065</v>
      </c>
      <c r="EY37" s="31"/>
      <c r="EZ37" s="35">
        <v>2.5</v>
      </c>
      <c r="FA37" s="36"/>
      <c r="FB37" s="27" t="s">
        <v>4</v>
      </c>
      <c r="FC37" s="3"/>
      <c r="FD37" s="34">
        <v>4265925</v>
      </c>
      <c r="FE37" s="3"/>
      <c r="FF37" s="35">
        <v>3.3</v>
      </c>
      <c r="FG37" s="36"/>
      <c r="FH37" s="27" t="s">
        <v>4</v>
      </c>
      <c r="FI37" s="3"/>
      <c r="FJ37" s="22">
        <v>4526068</v>
      </c>
      <c r="FK37" s="15"/>
      <c r="FL37" s="46">
        <v>3.7</v>
      </c>
      <c r="FM37" s="47"/>
      <c r="FN37" s="14" t="s">
        <v>4</v>
      </c>
      <c r="FO37" s="3"/>
      <c r="FP37" s="45"/>
      <c r="FQ37" s="12" t="s">
        <v>21</v>
      </c>
      <c r="FR37" s="9"/>
      <c r="FS37" s="71"/>
      <c r="FT37" s="62"/>
    </row>
    <row r="38" spans="1:176" ht="30.75" customHeight="1">
      <c r="A38" s="45"/>
      <c r="B38" s="51" t="s">
        <v>26</v>
      </c>
      <c r="C38" s="52"/>
      <c r="D38" s="26">
        <v>101315603</v>
      </c>
      <c r="E38" s="26"/>
      <c r="F38" s="59">
        <f>ROUND(D38/D$38*100,1)</f>
        <v>100</v>
      </c>
      <c r="G38" s="60"/>
      <c r="H38" s="8" t="s">
        <v>4</v>
      </c>
      <c r="I38" s="3"/>
      <c r="J38" s="45">
        <v>101350538</v>
      </c>
      <c r="K38" s="26"/>
      <c r="L38" s="59">
        <f t="shared" si="124"/>
        <v>100</v>
      </c>
      <c r="M38" s="60"/>
      <c r="N38" s="8" t="s">
        <v>4</v>
      </c>
      <c r="O38" s="3"/>
      <c r="P38" s="45">
        <v>99887786</v>
      </c>
      <c r="Q38" s="26"/>
      <c r="R38" s="59">
        <f t="shared" si="125"/>
        <v>100</v>
      </c>
      <c r="S38" s="60"/>
      <c r="T38" s="8" t="s">
        <v>4</v>
      </c>
      <c r="U38" s="8"/>
      <c r="V38" s="22">
        <v>102868902</v>
      </c>
      <c r="W38" s="26"/>
      <c r="X38" s="59">
        <f t="shared" si="86"/>
        <v>100</v>
      </c>
      <c r="Y38" s="60"/>
      <c r="Z38" s="8" t="s">
        <v>4</v>
      </c>
      <c r="AA38" s="8"/>
      <c r="AB38" s="22">
        <v>104006504</v>
      </c>
      <c r="AC38" s="26"/>
      <c r="AD38" s="59">
        <f t="shared" si="88"/>
        <v>100</v>
      </c>
      <c r="AE38" s="60"/>
      <c r="AF38" s="8" t="s">
        <v>4</v>
      </c>
      <c r="AG38" s="3"/>
      <c r="AH38" s="22">
        <v>100275101</v>
      </c>
      <c r="AI38" s="26"/>
      <c r="AJ38" s="59">
        <f t="shared" si="90"/>
        <v>100</v>
      </c>
      <c r="AK38" s="60"/>
      <c r="AL38" s="8" t="s">
        <v>4</v>
      </c>
      <c r="AM38" s="3"/>
      <c r="AN38" s="22">
        <v>100004082</v>
      </c>
      <c r="AO38" s="26"/>
      <c r="AP38" s="59">
        <f t="shared" si="92"/>
        <v>100</v>
      </c>
      <c r="AQ38" s="60"/>
      <c r="AR38" s="8" t="s">
        <v>4</v>
      </c>
      <c r="AS38" s="3"/>
      <c r="AT38" s="22">
        <v>97170222</v>
      </c>
      <c r="AU38" s="26"/>
      <c r="AV38" s="59">
        <f t="shared" si="94"/>
        <v>100</v>
      </c>
      <c r="AW38" s="60"/>
      <c r="AX38" s="8" t="s">
        <v>4</v>
      </c>
      <c r="AY38" s="3"/>
      <c r="AZ38" s="22">
        <v>94887025</v>
      </c>
      <c r="BA38" s="26"/>
      <c r="BB38" s="59">
        <f t="shared" si="96"/>
        <v>100</v>
      </c>
      <c r="BC38" s="60"/>
      <c r="BD38" s="8" t="s">
        <v>4</v>
      </c>
      <c r="BE38" s="3"/>
      <c r="BF38" s="22">
        <v>93442236</v>
      </c>
      <c r="BG38" s="26"/>
      <c r="BH38" s="59">
        <f t="shared" si="98"/>
        <v>100</v>
      </c>
      <c r="BI38" s="60"/>
      <c r="BJ38" s="8" t="s">
        <v>4</v>
      </c>
      <c r="BK38" s="3"/>
      <c r="BL38" s="22">
        <v>92936469</v>
      </c>
      <c r="BM38" s="26"/>
      <c r="BN38" s="59">
        <f t="shared" si="100"/>
        <v>100</v>
      </c>
      <c r="BO38" s="60"/>
      <c r="BP38" s="8" t="s">
        <v>4</v>
      </c>
      <c r="BQ38" s="3"/>
      <c r="BR38" s="22">
        <v>91528325</v>
      </c>
      <c r="BS38" s="26"/>
      <c r="BT38" s="59">
        <f t="shared" si="102"/>
        <v>100</v>
      </c>
      <c r="BU38" s="60"/>
      <c r="BV38" s="8" t="s">
        <v>4</v>
      </c>
      <c r="BW38" s="3"/>
      <c r="BX38" s="22">
        <v>91181397</v>
      </c>
      <c r="BY38" s="26"/>
      <c r="BZ38" s="59">
        <f t="shared" si="104"/>
        <v>100</v>
      </c>
      <c r="CA38" s="60"/>
      <c r="CB38" s="8" t="s">
        <v>4</v>
      </c>
      <c r="CC38" s="3"/>
      <c r="CD38" s="22">
        <v>92213459</v>
      </c>
      <c r="CE38" s="26"/>
      <c r="CF38" s="59">
        <f t="shared" si="106"/>
        <v>100</v>
      </c>
      <c r="CG38" s="60"/>
      <c r="CH38" s="8" t="s">
        <v>4</v>
      </c>
      <c r="CI38" s="3"/>
      <c r="CJ38" s="22">
        <v>98365695</v>
      </c>
      <c r="CK38" s="26"/>
      <c r="CL38" s="59">
        <f t="shared" si="108"/>
        <v>100</v>
      </c>
      <c r="CM38" s="60"/>
      <c r="CN38" s="8" t="s">
        <v>4</v>
      </c>
      <c r="CO38" s="3"/>
      <c r="CP38" s="22">
        <v>97511501</v>
      </c>
      <c r="CQ38" s="26"/>
      <c r="CR38" s="59">
        <f t="shared" si="110"/>
        <v>100</v>
      </c>
      <c r="CS38" s="60"/>
      <c r="CT38" s="8" t="s">
        <v>4</v>
      </c>
      <c r="CU38" s="3"/>
      <c r="CV38" s="22">
        <v>100069646</v>
      </c>
      <c r="CW38" s="26"/>
      <c r="CX38" s="59">
        <f t="shared" si="112"/>
        <v>100</v>
      </c>
      <c r="CY38" s="60"/>
      <c r="CZ38" s="8" t="s">
        <v>4</v>
      </c>
      <c r="DA38" s="3"/>
      <c r="DB38" s="34">
        <v>99842882</v>
      </c>
      <c r="DC38" s="31"/>
      <c r="DD38" s="35">
        <f t="shared" si="114"/>
        <v>100</v>
      </c>
      <c r="DE38" s="36"/>
      <c r="DF38" s="27" t="s">
        <v>4</v>
      </c>
      <c r="DG38" s="3"/>
      <c r="DH38" s="34">
        <v>101099835</v>
      </c>
      <c r="DI38" s="31"/>
      <c r="DJ38" s="35">
        <f t="shared" si="116"/>
        <v>100</v>
      </c>
      <c r="DK38" s="36"/>
      <c r="DL38" s="27" t="s">
        <v>4</v>
      </c>
      <c r="DM38" s="3"/>
      <c r="DN38" s="34">
        <v>102083467</v>
      </c>
      <c r="DO38" s="31"/>
      <c r="DP38" s="35">
        <f t="shared" si="118"/>
        <v>100</v>
      </c>
      <c r="DQ38" s="36"/>
      <c r="DR38" s="27" t="s">
        <v>4</v>
      </c>
      <c r="DS38" s="3"/>
      <c r="DT38" s="34">
        <v>101917496</v>
      </c>
      <c r="DU38" s="31"/>
      <c r="DV38" s="35">
        <f t="shared" si="120"/>
        <v>100</v>
      </c>
      <c r="DW38" s="36"/>
      <c r="DX38" s="27" t="s">
        <v>4</v>
      </c>
      <c r="DY38" s="3"/>
      <c r="DZ38" s="34">
        <v>101459848</v>
      </c>
      <c r="EA38" s="31"/>
      <c r="EB38" s="35">
        <f t="shared" si="122"/>
        <v>100</v>
      </c>
      <c r="EC38" s="36"/>
      <c r="ED38" s="27" t="s">
        <v>4</v>
      </c>
      <c r="EE38" s="3"/>
      <c r="EF38" s="34">
        <v>101323315</v>
      </c>
      <c r="EG38" s="31"/>
      <c r="EH38" s="35">
        <v>100</v>
      </c>
      <c r="EI38" s="36"/>
      <c r="EJ38" s="27" t="s">
        <v>4</v>
      </c>
      <c r="EK38" s="3"/>
      <c r="EL38" s="34">
        <v>101345285</v>
      </c>
      <c r="EM38" s="31"/>
      <c r="EN38" s="35">
        <v>100</v>
      </c>
      <c r="EO38" s="36"/>
      <c r="EP38" s="27" t="s">
        <v>4</v>
      </c>
      <c r="EQ38" s="3"/>
      <c r="ER38" s="34">
        <v>103245881</v>
      </c>
      <c r="ES38" s="31"/>
      <c r="ET38" s="35">
        <v>100</v>
      </c>
      <c r="EU38" s="36"/>
      <c r="EV38" s="27" t="s">
        <v>4</v>
      </c>
      <c r="EW38" s="3"/>
      <c r="EX38" s="34">
        <v>130047239</v>
      </c>
      <c r="EY38" s="31"/>
      <c r="EZ38" s="35">
        <v>100</v>
      </c>
      <c r="FA38" s="36"/>
      <c r="FB38" s="27" t="s">
        <v>4</v>
      </c>
      <c r="FC38" s="3"/>
      <c r="FD38" s="34">
        <v>128291063</v>
      </c>
      <c r="FE38" s="3"/>
      <c r="FF38" s="35">
        <v>100</v>
      </c>
      <c r="FG38" s="36"/>
      <c r="FH38" s="27" t="s">
        <v>4</v>
      </c>
      <c r="FI38" s="3"/>
      <c r="FJ38" s="22">
        <v>121945175</v>
      </c>
      <c r="FK38" s="15"/>
      <c r="FL38" s="46">
        <v>100</v>
      </c>
      <c r="FM38" s="47"/>
      <c r="FN38" s="14" t="s">
        <v>4</v>
      </c>
      <c r="FO38" s="3"/>
      <c r="FP38" s="45"/>
      <c r="FQ38" s="51" t="s">
        <v>26</v>
      </c>
      <c r="FR38" s="52"/>
      <c r="FS38" s="71"/>
      <c r="FT38" s="63"/>
    </row>
    <row r="39" spans="1:174" ht="9" customHeight="1">
      <c r="A39" s="53"/>
      <c r="B39" s="54"/>
      <c r="C39" s="55"/>
      <c r="D39" s="64"/>
      <c r="E39" s="64"/>
      <c r="F39" s="53"/>
      <c r="G39" s="41"/>
      <c r="H39" s="64"/>
      <c r="I39" s="41"/>
      <c r="L39" s="53"/>
      <c r="M39" s="41"/>
      <c r="N39" s="64"/>
      <c r="O39" s="41"/>
      <c r="P39" s="53"/>
      <c r="Q39" s="64"/>
      <c r="R39" s="53"/>
      <c r="S39" s="41"/>
      <c r="T39" s="64"/>
      <c r="U39" s="64"/>
      <c r="V39" s="53"/>
      <c r="W39" s="64"/>
      <c r="X39" s="53"/>
      <c r="Y39" s="41"/>
      <c r="Z39" s="64"/>
      <c r="AA39" s="64"/>
      <c r="AB39" s="53"/>
      <c r="AC39" s="64"/>
      <c r="AD39" s="53"/>
      <c r="AE39" s="41"/>
      <c r="AF39" s="64"/>
      <c r="AG39" s="41"/>
      <c r="AH39" s="53"/>
      <c r="AI39" s="64"/>
      <c r="AJ39" s="53"/>
      <c r="AK39" s="41"/>
      <c r="AL39" s="64"/>
      <c r="AM39" s="41"/>
      <c r="AN39" s="53"/>
      <c r="AO39" s="64"/>
      <c r="AP39" s="53"/>
      <c r="AQ39" s="41"/>
      <c r="AR39" s="64"/>
      <c r="AS39" s="41"/>
      <c r="AT39" s="53"/>
      <c r="AU39" s="64"/>
      <c r="AV39" s="53"/>
      <c r="AW39" s="41"/>
      <c r="AX39" s="64"/>
      <c r="AY39" s="41"/>
      <c r="AZ39" s="53"/>
      <c r="BA39" s="64"/>
      <c r="BB39" s="53"/>
      <c r="BC39" s="41"/>
      <c r="BD39" s="64"/>
      <c r="BE39" s="41"/>
      <c r="BF39" s="53"/>
      <c r="BG39" s="64"/>
      <c r="BH39" s="53"/>
      <c r="BI39" s="41"/>
      <c r="BJ39" s="64"/>
      <c r="BK39" s="41"/>
      <c r="BL39" s="53"/>
      <c r="BM39" s="64"/>
      <c r="BN39" s="53"/>
      <c r="BO39" s="41"/>
      <c r="BP39" s="64"/>
      <c r="BQ39" s="41"/>
      <c r="BR39" s="53"/>
      <c r="BS39" s="64"/>
      <c r="BT39" s="53"/>
      <c r="BU39" s="41"/>
      <c r="BV39" s="64"/>
      <c r="BW39" s="41"/>
      <c r="BX39" s="53"/>
      <c r="BY39" s="64"/>
      <c r="BZ39" s="53"/>
      <c r="CA39" s="41"/>
      <c r="CB39" s="64"/>
      <c r="CC39" s="41"/>
      <c r="CD39" s="53"/>
      <c r="CE39" s="64"/>
      <c r="CF39" s="53"/>
      <c r="CG39" s="41"/>
      <c r="CH39" s="64"/>
      <c r="CI39" s="41"/>
      <c r="CJ39" s="53"/>
      <c r="CK39" s="64"/>
      <c r="CL39" s="53"/>
      <c r="CM39" s="41"/>
      <c r="CN39" s="64"/>
      <c r="CO39" s="41"/>
      <c r="CP39" s="53"/>
      <c r="CQ39" s="64"/>
      <c r="CR39" s="53"/>
      <c r="CS39" s="41"/>
      <c r="CT39" s="64"/>
      <c r="CU39" s="41"/>
      <c r="CV39" s="53"/>
      <c r="CW39" s="64"/>
      <c r="CX39" s="53"/>
      <c r="CY39" s="41"/>
      <c r="CZ39" s="64"/>
      <c r="DA39" s="41"/>
      <c r="DB39" s="38"/>
      <c r="DC39" s="39"/>
      <c r="DD39" s="38"/>
      <c r="DE39" s="40"/>
      <c r="DF39" s="39"/>
      <c r="DG39" s="41"/>
      <c r="DH39" s="38"/>
      <c r="DI39" s="39"/>
      <c r="DJ39" s="38"/>
      <c r="DK39" s="40"/>
      <c r="DL39" s="39"/>
      <c r="DM39" s="41"/>
      <c r="DN39" s="38"/>
      <c r="DO39" s="39"/>
      <c r="DP39" s="38"/>
      <c r="DQ39" s="40"/>
      <c r="DR39" s="39"/>
      <c r="DS39" s="41"/>
      <c r="DT39" s="38"/>
      <c r="DU39" s="39"/>
      <c r="DV39" s="38"/>
      <c r="DW39" s="40"/>
      <c r="DX39" s="39"/>
      <c r="DY39" s="41"/>
      <c r="DZ39" s="38"/>
      <c r="EA39" s="39"/>
      <c r="EB39" s="38"/>
      <c r="EC39" s="40"/>
      <c r="ED39" s="39"/>
      <c r="EE39" s="41"/>
      <c r="EF39" s="38"/>
      <c r="EG39" s="39"/>
      <c r="EH39" s="38"/>
      <c r="EI39" s="40"/>
      <c r="EJ39" s="39"/>
      <c r="EK39" s="41"/>
      <c r="EL39" s="38"/>
      <c r="EM39" s="39"/>
      <c r="EN39" s="38"/>
      <c r="EO39" s="40"/>
      <c r="EP39" s="39"/>
      <c r="EQ39" s="41"/>
      <c r="ER39" s="38"/>
      <c r="ES39" s="39"/>
      <c r="ET39" s="38"/>
      <c r="EU39" s="40"/>
      <c r="EV39" s="39"/>
      <c r="EW39" s="41"/>
      <c r="EX39" s="38"/>
      <c r="EY39" s="39"/>
      <c r="EZ39" s="38"/>
      <c r="FA39" s="40"/>
      <c r="FB39" s="39"/>
      <c r="FC39" s="41"/>
      <c r="FD39" s="53"/>
      <c r="FE39" s="41"/>
      <c r="FF39" s="38"/>
      <c r="FG39" s="40"/>
      <c r="FH39" s="39"/>
      <c r="FI39" s="41"/>
      <c r="FJ39" s="53"/>
      <c r="FK39" s="41"/>
      <c r="FL39" s="38"/>
      <c r="FM39" s="40"/>
      <c r="FN39" s="39"/>
      <c r="FO39" s="41"/>
      <c r="FP39" s="53"/>
      <c r="FQ39" s="54"/>
      <c r="FR39" s="55"/>
    </row>
    <row r="40" spans="1:174" ht="9" customHeight="1">
      <c r="A40" s="26"/>
      <c r="B40" s="49"/>
      <c r="C40" s="49"/>
      <c r="FP40" s="26"/>
      <c r="FQ40" s="49"/>
      <c r="FR40" s="49"/>
    </row>
    <row r="41" spans="2:174" ht="13.5">
      <c r="B41" s="65"/>
      <c r="C41" s="65"/>
      <c r="R41" s="7" t="s">
        <v>13</v>
      </c>
      <c r="X41" s="7" t="s">
        <v>13</v>
      </c>
      <c r="BR41" s="4"/>
      <c r="BX41" s="4"/>
      <c r="CD41" s="4"/>
      <c r="CJ41" s="4"/>
      <c r="FQ41" s="65"/>
      <c r="FR41" s="65"/>
    </row>
    <row r="42" spans="2:174" ht="13.5">
      <c r="B42" s="65"/>
      <c r="C42" s="65"/>
      <c r="BR42" s="4"/>
      <c r="BX42" s="4"/>
      <c r="CD42" s="4"/>
      <c r="CJ42" s="4"/>
      <c r="CV42" s="4"/>
      <c r="DB42" s="4"/>
      <c r="DH42" s="4"/>
      <c r="DN42" s="4"/>
      <c r="DT42" s="4"/>
      <c r="DZ42" s="4"/>
      <c r="EF42" s="4"/>
      <c r="EL42" s="4"/>
      <c r="ER42" s="4"/>
      <c r="EX42" s="4"/>
      <c r="FQ42" s="65"/>
      <c r="FR42" s="65"/>
    </row>
    <row r="43" spans="2:174" ht="13.5">
      <c r="B43" s="65"/>
      <c r="C43" s="65"/>
      <c r="AZ43" s="4"/>
      <c r="BF43" s="4"/>
      <c r="BL43" s="4"/>
      <c r="BR43" s="4"/>
      <c r="BX43" s="4"/>
      <c r="CD43" s="4"/>
      <c r="CJ43" s="4"/>
      <c r="CV43" s="4"/>
      <c r="DB43" s="4"/>
      <c r="DH43" s="4"/>
      <c r="DN43" s="4"/>
      <c r="DT43" s="4"/>
      <c r="DZ43" s="4"/>
      <c r="EF43" s="4"/>
      <c r="EL43" s="4"/>
      <c r="ER43" s="4"/>
      <c r="EX43" s="4"/>
      <c r="FQ43" s="65"/>
      <c r="FR43" s="65"/>
    </row>
    <row r="44" spans="2:174" ht="13.5">
      <c r="B44" s="65"/>
      <c r="C44" s="65"/>
      <c r="FQ44" s="65"/>
      <c r="FR44" s="65"/>
    </row>
    <row r="45" spans="2:174" ht="13.5">
      <c r="B45" s="65"/>
      <c r="C45" s="65"/>
      <c r="FQ45" s="65"/>
      <c r="FR45" s="65"/>
    </row>
    <row r="46" spans="2:174" ht="13.5">
      <c r="B46" s="65"/>
      <c r="C46" s="65"/>
      <c r="FQ46" s="65"/>
      <c r="FR46" s="65"/>
    </row>
    <row r="47" spans="2:174" ht="13.5">
      <c r="B47" s="65"/>
      <c r="C47" s="65"/>
      <c r="FQ47" s="65"/>
      <c r="FR47" s="65"/>
    </row>
  </sheetData>
  <sheetProtection/>
  <mergeCells count="48">
    <mergeCell ref="DH4:DM4"/>
    <mergeCell ref="DJ5:DM5"/>
    <mergeCell ref="CP4:CU4"/>
    <mergeCell ref="DB4:DG4"/>
    <mergeCell ref="FJ4:FO4"/>
    <mergeCell ref="FL5:FO5"/>
    <mergeCell ref="DT4:DY4"/>
    <mergeCell ref="DV5:DY5"/>
    <mergeCell ref="DZ4:EE4"/>
    <mergeCell ref="EB5:EE5"/>
    <mergeCell ref="CJ4:CO4"/>
    <mergeCell ref="CL5:CO5"/>
    <mergeCell ref="BH5:BK5"/>
    <mergeCell ref="AP5:AS5"/>
    <mergeCell ref="DD5:DG5"/>
    <mergeCell ref="CR5:CU5"/>
    <mergeCell ref="CV4:DA4"/>
    <mergeCell ref="CX5:DA5"/>
    <mergeCell ref="FP4:FR5"/>
    <mergeCell ref="CD4:CI4"/>
    <mergeCell ref="CF5:CI5"/>
    <mergeCell ref="AZ4:BE4"/>
    <mergeCell ref="BB5:BE5"/>
    <mergeCell ref="BX4:CC4"/>
    <mergeCell ref="DN4:DS4"/>
    <mergeCell ref="DP5:DS5"/>
    <mergeCell ref="BZ5:CC5"/>
    <mergeCell ref="BN5:BQ5"/>
    <mergeCell ref="A4:C5"/>
    <mergeCell ref="BR4:BW4"/>
    <mergeCell ref="BT5:BW5"/>
    <mergeCell ref="AD5:AG5"/>
    <mergeCell ref="AT4:AY4"/>
    <mergeCell ref="AV5:AY5"/>
    <mergeCell ref="AJ5:AM5"/>
    <mergeCell ref="BL4:BQ4"/>
    <mergeCell ref="AN4:AS4"/>
    <mergeCell ref="BF4:BK4"/>
    <mergeCell ref="EF4:EK4"/>
    <mergeCell ref="EH5:EK5"/>
    <mergeCell ref="FD4:FI4"/>
    <mergeCell ref="FF5:FI5"/>
    <mergeCell ref="EX4:FC4"/>
    <mergeCell ref="EZ5:FC5"/>
    <mergeCell ref="EL4:EQ4"/>
    <mergeCell ref="EN5:EQ5"/>
    <mergeCell ref="ER4:EW4"/>
    <mergeCell ref="ET5:EW5"/>
  </mergeCells>
  <printOptions horizontalCentered="1"/>
  <pageMargins left="0.5905511811023623" right="0.5905511811023623" top="0.5905511811023623" bottom="0.5905511811023623" header="0.3937007874015748" footer="0.3937007874015748"/>
  <pageSetup fitToWidth="2" fitToHeight="1" horizontalDpi="600" verticalDpi="600" orientation="portrait" paperSize="9" scale="70" r:id="rId1"/>
  <colBreaks count="1" manualBreakCount="1">
    <brk id="99"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2024-02-13T07:43:56Z</dcterms:created>
  <dcterms:modified xsi:type="dcterms:W3CDTF">2024-02-13T07:43:59Z</dcterms:modified>
  <cp:category/>
  <cp:version/>
  <cp:contentType/>
  <cp:contentStatus/>
</cp:coreProperties>
</file>